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drawings/drawing11.xml" ContentType="application/vnd.openxmlformats-officedocument.drawing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drawings/drawing12.xml" ContentType="application/vnd.openxmlformats-officedocument.drawing+xml"/>
  <Override PartName="/xl/charts/chart14.xml" ContentType="application/vnd.openxmlformats-officedocument.drawingml.chart+xml"/>
  <Override PartName="/xl/drawings/drawing13.xml" ContentType="application/vnd.openxmlformats-officedocument.drawing+xml"/>
  <Override PartName="/xl/charts/chart15.xml" ContentType="application/vnd.openxmlformats-officedocument.drawingml.chart+xml"/>
  <Override PartName="/xl/drawings/drawing14.xml" ContentType="application/vnd.openxmlformats-officedocument.drawing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drawings/drawing15.xml" ContentType="application/vnd.openxmlformats-officedocument.drawingml.chartshapes+xml"/>
  <Override PartName="/xl/charts/chart18.xml" ContentType="application/vnd.openxmlformats-officedocument.drawingml.chart+xml"/>
  <Override PartName="/xl/drawings/drawing16.xml" ContentType="application/vnd.openxmlformats-officedocument.drawing+xml"/>
  <Override PartName="/xl/charts/chart19.xml" ContentType="application/vnd.openxmlformats-officedocument.drawingml.chart+xml"/>
  <Override PartName="/xl/theme/themeOverride1.xml" ContentType="application/vnd.openxmlformats-officedocument.themeOverride+xml"/>
  <Override PartName="/xl/drawings/drawing17.xml" ContentType="application/vnd.openxmlformats-officedocument.drawing+xml"/>
  <Override PartName="/xl/charts/chart20.xml" ContentType="application/vnd.openxmlformats-officedocument.drawingml.chart+xml"/>
  <Override PartName="/xl/theme/themeOverride2.xml" ContentType="application/vnd.openxmlformats-officedocument.themeOverride+xml"/>
  <Override PartName="/xl/drawings/drawing18.xml" ContentType="application/vnd.openxmlformats-officedocument.drawing+xml"/>
  <Override PartName="/xl/charts/chart21.xml" ContentType="application/vnd.openxmlformats-officedocument.drawingml.chart+xml"/>
  <Override PartName="/xl/theme/themeOverride3.xml" ContentType="application/vnd.openxmlformats-officedocument.themeOverride+xml"/>
  <Override PartName="/xl/drawings/drawing19.xml" ContentType="application/vnd.openxmlformats-officedocument.drawing+xml"/>
  <Override PartName="/xl/charts/chart22.xml" ContentType="application/vnd.openxmlformats-officedocument.drawingml.chart+xml"/>
  <Override PartName="/xl/theme/themeOverride4.xml" ContentType="application/vnd.openxmlformats-officedocument.themeOverride+xml"/>
  <Override PartName="/xl/drawings/drawing20.xml" ContentType="application/vnd.openxmlformats-officedocument.drawing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drawings/drawing21.xml" ContentType="application/vnd.openxmlformats-officedocument.drawingml.chartshapes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drawings/drawing22.xml" ContentType="application/vnd.openxmlformats-officedocument.drawingml.chartshapes+xml"/>
  <Override PartName="/xl/charts/chart28.xml" ContentType="application/vnd.openxmlformats-officedocument.drawingml.chart+xml"/>
  <Override PartName="/xl/drawings/drawing23.xml" ContentType="application/vnd.openxmlformats-officedocument.drawing+xml"/>
  <Override PartName="/xl/charts/chart29.xml" ContentType="application/vnd.openxmlformats-officedocument.drawingml.chart+xml"/>
  <Override PartName="/xl/drawings/drawing24.xml" ContentType="application/vnd.openxmlformats-officedocument.drawingml.chartshapes+xml"/>
  <Override PartName="/xl/charts/chart30.xml" ContentType="application/vnd.openxmlformats-officedocument.drawingml.chart+xml"/>
  <Override PartName="/xl/drawings/drawing25.xml" ContentType="application/vnd.openxmlformats-officedocument.drawingml.chartshapes+xml"/>
  <Override PartName="/xl/charts/chart31.xml" ContentType="application/vnd.openxmlformats-officedocument.drawingml.chart+xml"/>
  <Override PartName="/xl/drawings/drawing26.xml" ContentType="application/vnd.openxmlformats-officedocument.drawingml.chartshapes+xml"/>
  <Override PartName="/xl/drawings/drawing27.xml" ContentType="application/vnd.openxmlformats-officedocument.drawing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chart34.xml" ContentType="application/vnd.openxmlformats-officedocument.drawingml.chart+xml"/>
  <Override PartName="/xl/drawings/drawing28.xml" ContentType="application/vnd.openxmlformats-officedocument.drawing+xml"/>
  <Override PartName="/xl/charts/chart35.xml" ContentType="application/vnd.openxmlformats-officedocument.drawingml.chart+xml"/>
  <Override PartName="/xl/drawings/drawing29.xml" ContentType="application/vnd.openxmlformats-officedocument.drawing+xml"/>
  <Override PartName="/xl/charts/chart36.xml" ContentType="application/vnd.openxmlformats-officedocument.drawingml.chart+xml"/>
  <Override PartName="/xl/drawings/drawing30.xml" ContentType="application/vnd.openxmlformats-officedocument.drawing+xml"/>
  <Override PartName="/xl/charts/chart37.xml" ContentType="application/vnd.openxmlformats-officedocument.drawingml.chart+xml"/>
  <Override PartName="/xl/drawings/drawing31.xml" ContentType="application/vnd.openxmlformats-officedocument.drawingml.chartshapes+xml"/>
  <Override PartName="/xl/drawings/drawing32.xml" ContentType="application/vnd.openxmlformats-officedocument.drawing+xml"/>
  <Override PartName="/xl/charts/chart38.xml" ContentType="application/vnd.openxmlformats-officedocument.drawingml.chart+xml"/>
  <Override PartName="/xl/drawings/drawing33.xml" ContentType="application/vnd.openxmlformats-officedocument.drawing+xml"/>
  <Override PartName="/xl/charts/chart39.xml" ContentType="application/vnd.openxmlformats-officedocument.drawingml.chart+xml"/>
  <Override PartName="/xl/drawings/drawing34.xml" ContentType="application/vnd.openxmlformats-officedocument.drawing+xml"/>
  <Override PartName="/xl/charts/chart40.xml" ContentType="application/vnd.openxmlformats-officedocument.drawingml.chart+xml"/>
  <Override PartName="/xl/drawings/drawing35.xml" ContentType="application/vnd.openxmlformats-officedocument.drawing+xml"/>
  <Override PartName="/xl/charts/chart41.xml" ContentType="application/vnd.openxmlformats-officedocument.drawingml.chart+xml"/>
  <Override PartName="/xl/drawings/drawing36.xml" ContentType="application/vnd.openxmlformats-officedocument.drawing+xml"/>
  <Override PartName="/xl/charts/chart4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75" yWindow="45" windowWidth="21705" windowHeight="5565" tabRatio="897"/>
  </bookViews>
  <sheets>
    <sheet name="0" sheetId="117" r:id="rId1"/>
    <sheet name="C 1.1.1- " sheetId="1" r:id="rId2"/>
    <sheet name="nuevos cuadros de oferta" sheetId="94" r:id="rId3"/>
    <sheet name="region bonaerense" sheetId="104" r:id="rId4"/>
    <sheet name="region centro-este" sheetId="105" r:id="rId5"/>
    <sheet name="región centro-oeste" sheetId="109" r:id="rId6"/>
    <sheet name="region metropolitana" sheetId="108" r:id="rId7"/>
    <sheet name="region noreste" sheetId="107" r:id="rId8"/>
    <sheet name="region noroeste" sheetId="106" r:id="rId9"/>
    <sheet name="region sur" sheetId="110" r:id="rId10"/>
    <sheet name="C1.1.12 y 1.1.13 " sheetId="65" r:id="rId11"/>
    <sheet name="C1.1.14 prov" sheetId="2" r:id="rId12"/>
    <sheet name="G 1.1.2 a 1.1.4" sheetId="3" r:id="rId13"/>
    <sheet name="C 1.1.15 G 1.1.5 " sheetId="4" r:id="rId14"/>
    <sheet name="C 1.1.16 G 1.1.6" sheetId="5" r:id="rId15"/>
    <sheet name="C 1.1.17 G 1.1.7" sheetId="6" r:id="rId16"/>
    <sheet name="C 1.1.18 G.1.1.8" sheetId="7" r:id="rId17"/>
    <sheet name="G 1.1.9 - 11" sheetId="8" r:id="rId18"/>
    <sheet name="C 1.1.19prov" sheetId="9" r:id="rId19"/>
    <sheet name="G 1.1.12" sheetId="10" r:id="rId20"/>
    <sheet name="C 1.1.20" sheetId="78" r:id="rId21"/>
    <sheet name="21C 1.1.21a" sheetId="11" r:id="rId22"/>
    <sheet name="G 1.1.13a" sheetId="113" r:id="rId23"/>
    <sheet name="22c.1.1.21b" sheetId="98" r:id="rId24"/>
    <sheet name="G.1.1.13b" sheetId="114" r:id="rId25"/>
    <sheet name="23G 1.1.13c" sheetId="99" r:id="rId26"/>
    <sheet name="24C 1.1.21c" sheetId="100" r:id="rId27"/>
    <sheet name="25c.1.1.21d" sheetId="101" r:id="rId28"/>
    <sheet name="G.1.1.13d" sheetId="115" r:id="rId29"/>
    <sheet name="26c.1.1.21e" sheetId="102" r:id="rId30"/>
    <sheet name="G.1.1.13e" sheetId="116" r:id="rId31"/>
    <sheet name="g.1.1.13f y g" sheetId="103" r:id="rId32"/>
    <sheet name="C 1.1.22 a 24" sheetId="54" r:id="rId33"/>
    <sheet name="G 1.1.14" sheetId="55" r:id="rId34"/>
    <sheet name="G 1.1.15 a 17 " sheetId="56" r:id="rId35"/>
    <sheet name="C 1.1.25" sheetId="57" r:id="rId36"/>
    <sheet name="G 1.1.18prov" sheetId="58" r:id="rId37"/>
    <sheet name="C.1.1.26" sheetId="74" r:id="rId38"/>
    <sheet name="G. 1.1.19" sheetId="75" r:id="rId39"/>
    <sheet name="C.1.1.27" sheetId="59" r:id="rId40"/>
    <sheet name="G 1.1.20" sheetId="60" r:id="rId41"/>
    <sheet name="C 1.1.28" sheetId="61" r:id="rId42"/>
    <sheet name="G 1.1.21" sheetId="62" r:id="rId43"/>
    <sheet name="c.1.1.29" sheetId="77" r:id="rId44"/>
    <sheet name="G.1.1.22" sheetId="76" r:id="rId45"/>
    <sheet name="C 1.1.30" sheetId="63" r:id="rId46"/>
    <sheet name="Gráfico 1.1.23" sheetId="64" r:id="rId47"/>
    <sheet name="C 1.1.31 y g1.1.24" sheetId="95" r:id="rId48"/>
    <sheet name="C1.1.32 y g1.1.25" sheetId="111" r:id="rId49"/>
  </sheets>
  <definedNames>
    <definedName name="_xlnm.Print_Area" localSheetId="21">'21C 1.1.21a'!$A$2:$AC$42</definedName>
    <definedName name="_xlnm.Print_Area" localSheetId="23">'22c.1.1.21b'!$B$2:$AD$42</definedName>
    <definedName name="_xlnm.Print_Area" localSheetId="25">'23G 1.1.13c'!$A$2:$P$34</definedName>
    <definedName name="_xlnm.Print_Area" localSheetId="26">'24C 1.1.21c'!$B$2:$Z$43</definedName>
    <definedName name="_xlnm.Print_Area" localSheetId="27">'25c.1.1.21d'!$B$2:$N$42</definedName>
    <definedName name="_xlnm.Print_Area" localSheetId="29">'26c.1.1.21e'!$B$2:$N$42</definedName>
    <definedName name="_xlnm.Print_Area" localSheetId="1">'C 1.1.1- '!$A$2:$L$30</definedName>
    <definedName name="_xlnm.Print_Area" localSheetId="13">'C 1.1.15 G 1.1.5 '!$B$2:$P$43</definedName>
    <definedName name="_xlnm.Print_Area" localSheetId="14">'C 1.1.16 G 1.1.6'!$B$2:$Q$38</definedName>
    <definedName name="_xlnm.Print_Area" localSheetId="15">'C 1.1.17 G 1.1.7'!$B$2:$O$37</definedName>
    <definedName name="_xlnm.Print_Area" localSheetId="16">'C 1.1.18 G.1.1.8'!$B$2:$K$40</definedName>
    <definedName name="_xlnm.Print_Area" localSheetId="18">'C 1.1.19prov'!$B$2:$I$59</definedName>
    <definedName name="_xlnm.Print_Area" localSheetId="20">'C 1.1.20'!$B$2:$W$35</definedName>
    <definedName name="_xlnm.Print_Area" localSheetId="32">'C 1.1.22 a 24'!$B$2:$H$58</definedName>
    <definedName name="_xlnm.Print_Area" localSheetId="35">'C 1.1.25'!$B$2:$V$17</definedName>
    <definedName name="_xlnm.Print_Area" localSheetId="41">'C 1.1.28'!$A$2:$U$17</definedName>
    <definedName name="_xlnm.Print_Area" localSheetId="45">'C 1.1.30'!$A$2:$U$17</definedName>
    <definedName name="_xlnm.Print_Area" localSheetId="47">'C 1.1.31 y g1.1.24'!$B$2:$M$44</definedName>
    <definedName name="_xlnm.Print_Area" localSheetId="37">C.1.1.26!$A$2:$U$17</definedName>
    <definedName name="_xlnm.Print_Area" localSheetId="39">C.1.1.27!$A$2:$U$18</definedName>
    <definedName name="_xlnm.Print_Area" localSheetId="43">c.1.1.29!$A$2:$U$18</definedName>
    <definedName name="_xlnm.Print_Area" localSheetId="10">'C1.1.12 y 1.1.13 '!$A$2:$L$32</definedName>
    <definedName name="_xlnm.Print_Area" localSheetId="11">'C1.1.14 prov'!$B$2:$R$13</definedName>
    <definedName name="_xlnm.Print_Area" localSheetId="48">'C1.1.32 y g1.1.25'!$B$2:$N$32</definedName>
    <definedName name="_xlnm.Print_Area" localSheetId="19">'G 1.1.12'!$A$2:$I$52</definedName>
    <definedName name="_xlnm.Print_Area" localSheetId="22">'G 1.1.13a'!$A$1:$P$35</definedName>
    <definedName name="_xlnm.Print_Area" localSheetId="33">'G 1.1.14'!$A$2:$Q$35</definedName>
    <definedName name="_xlnm.Print_Area" localSheetId="34">'G 1.1.15 a 17 '!$A$2:$P$42</definedName>
    <definedName name="_xlnm.Print_Area" localSheetId="36">'G 1.1.18prov'!$A$2:$K$28</definedName>
    <definedName name="_xlnm.Print_Area" localSheetId="12">'G 1.1.2 a 1.1.4'!$A$2:$S$40</definedName>
    <definedName name="_xlnm.Print_Area" localSheetId="40">'G 1.1.20'!$A$2:$J$26</definedName>
    <definedName name="_xlnm.Print_Area" localSheetId="42">'G 1.1.21'!$A$2:$K$27</definedName>
    <definedName name="_xlnm.Print_Area" localSheetId="17">'G 1.1.9 - 11'!$A$2:$J$41</definedName>
    <definedName name="_xlnm.Print_Area" localSheetId="38">'G. 1.1.19'!$A$2:$J$29</definedName>
    <definedName name="_xlnm.Print_Area" localSheetId="24">G.1.1.13b!$B$2:$P$35</definedName>
    <definedName name="_xlnm.Print_Area" localSheetId="28">G.1.1.13d!$B$1:$P$35</definedName>
    <definedName name="_xlnm.Print_Area" localSheetId="30">G.1.1.13e!$A$1:$Q$34</definedName>
    <definedName name="_xlnm.Print_Area" localSheetId="31">'g.1.1.13f y g'!$A$2:$Q$74</definedName>
    <definedName name="_xlnm.Print_Area" localSheetId="44">G.1.1.22!$A$2:$J$30</definedName>
    <definedName name="_xlnm.Print_Area" localSheetId="46">'Gráfico 1.1.23'!$A$2:$K$27</definedName>
    <definedName name="_xlnm.Print_Area" localSheetId="2">'nuevos cuadros de oferta'!$A$2:$Q$46</definedName>
    <definedName name="_xlnm.Print_Area" localSheetId="3">'region bonaerense'!$B$2:$M$31</definedName>
    <definedName name="_xlnm.Print_Area" localSheetId="4">'region centro-este'!$B$2:$L$29</definedName>
    <definedName name="_xlnm.Print_Area" localSheetId="5">'región centro-oeste'!$A$2:$L$27</definedName>
    <definedName name="_xlnm.Print_Area" localSheetId="6">'region metropolitana'!$B$2:$L$49</definedName>
    <definedName name="_xlnm.Print_Area" localSheetId="7">'region noreste'!$B$1:$L$25</definedName>
    <definedName name="_xlnm.Print_Area" localSheetId="8">'region noroeste'!$B$2:$M$21</definedName>
    <definedName name="_xlnm.Print_Area" localSheetId="9">'region sur'!$B$2:$M$22</definedName>
  </definedNames>
  <calcPr calcId="145621"/>
</workbook>
</file>

<file path=xl/calcChain.xml><?xml version="1.0" encoding="utf-8"?>
<calcChain xmlns="http://schemas.openxmlformats.org/spreadsheetml/2006/main">
  <c r="F16" i="95" l="1"/>
  <c r="E16" i="95"/>
  <c r="F15" i="95"/>
  <c r="E15" i="95"/>
  <c r="F14" i="95"/>
  <c r="E14" i="95"/>
  <c r="F13" i="95"/>
  <c r="E13" i="95"/>
  <c r="F12" i="95"/>
  <c r="E12" i="95"/>
  <c r="F11" i="95"/>
  <c r="E11" i="95"/>
  <c r="F10" i="95"/>
  <c r="E10" i="95"/>
  <c r="E9" i="95"/>
  <c r="E7" i="1"/>
  <c r="D7" i="1"/>
  <c r="C12" i="1"/>
  <c r="C11" i="1"/>
  <c r="C10" i="1"/>
  <c r="C9" i="1"/>
  <c r="C7" i="1" s="1"/>
  <c r="B43" i="94" l="1"/>
  <c r="B42" i="94"/>
  <c r="B40" i="94"/>
  <c r="B39" i="94"/>
  <c r="C38" i="94"/>
  <c r="B38" i="94" s="1"/>
  <c r="C37" i="94"/>
  <c r="B37" i="94" s="1"/>
  <c r="C36" i="94"/>
  <c r="B36" i="94" s="1"/>
  <c r="C35" i="94"/>
  <c r="B35" i="94" s="1"/>
  <c r="C34" i="94"/>
  <c r="B34" i="94" s="1"/>
  <c r="C33" i="94"/>
  <c r="B33" i="94" s="1"/>
  <c r="C31" i="94"/>
  <c r="B31" i="94" s="1"/>
  <c r="C30" i="94"/>
  <c r="B30" i="94" s="1"/>
  <c r="C29" i="94"/>
  <c r="B29" i="94" s="1"/>
  <c r="C28" i="94"/>
  <c r="B28" i="94" s="1"/>
  <c r="C27" i="94"/>
  <c r="B27" i="94" s="1"/>
  <c r="C26" i="94"/>
  <c r="B26" i="94" s="1"/>
  <c r="F41" i="94"/>
  <c r="B41" i="94" s="1"/>
  <c r="E32" i="94"/>
  <c r="F32" i="94"/>
  <c r="D32" i="94"/>
  <c r="C32" i="94" s="1"/>
  <c r="E25" i="94"/>
  <c r="E23" i="94" s="1"/>
  <c r="F25" i="94"/>
  <c r="D25" i="94"/>
  <c r="C25" i="94" s="1"/>
  <c r="C23" i="94" l="1"/>
  <c r="B25" i="94"/>
  <c r="F23" i="94"/>
  <c r="B23" i="94" s="1"/>
  <c r="D23" i="94"/>
  <c r="B32" i="94"/>
  <c r="B12" i="94"/>
  <c r="B11" i="94"/>
  <c r="C10" i="94"/>
  <c r="B10" i="94" s="1"/>
  <c r="C9" i="94"/>
  <c r="B9" i="94" s="1"/>
  <c r="F7" i="94"/>
  <c r="E7" i="94"/>
  <c r="D7" i="94"/>
  <c r="C7" i="94" l="1"/>
  <c r="B7" i="94" s="1"/>
  <c r="L12" i="63"/>
  <c r="E15" i="63"/>
  <c r="E14" i="63"/>
  <c r="E13" i="63"/>
  <c r="E12" i="63"/>
  <c r="E11" i="63"/>
  <c r="E10" i="63"/>
  <c r="E9" i="63"/>
  <c r="D15" i="63"/>
  <c r="D14" i="63"/>
  <c r="D13" i="63"/>
  <c r="D12" i="63"/>
  <c r="D11" i="63"/>
  <c r="D10" i="63"/>
  <c r="D9" i="63"/>
  <c r="C15" i="63"/>
  <c r="C14" i="63"/>
  <c r="C13" i="63"/>
  <c r="C12" i="63"/>
  <c r="C11" i="63"/>
  <c r="C10" i="63"/>
  <c r="C9" i="63"/>
  <c r="R12" i="63"/>
  <c r="R7" i="63"/>
  <c r="N12" i="63"/>
  <c r="N7" i="63"/>
  <c r="J14" i="63"/>
  <c r="J13" i="63"/>
  <c r="J12" i="63"/>
  <c r="J11" i="63"/>
  <c r="J10" i="63"/>
  <c r="J9" i="63"/>
  <c r="F15" i="63"/>
  <c r="B15" i="63" s="1"/>
  <c r="F14" i="63"/>
  <c r="B14" i="63" s="1"/>
  <c r="F13" i="63"/>
  <c r="B13" i="63" s="1"/>
  <c r="F12" i="63"/>
  <c r="F11" i="63"/>
  <c r="B11" i="63" s="1"/>
  <c r="F10" i="63"/>
  <c r="B10" i="63" s="1"/>
  <c r="F9" i="63"/>
  <c r="B9" i="63" s="1"/>
  <c r="L7" i="63"/>
  <c r="D7" i="63" s="1"/>
  <c r="M7" i="63"/>
  <c r="K7" i="63"/>
  <c r="H7" i="63"/>
  <c r="I7" i="63"/>
  <c r="E7" i="63" s="1"/>
  <c r="G7" i="63"/>
  <c r="C7" i="63" s="1"/>
  <c r="L12" i="61"/>
  <c r="E15" i="61"/>
  <c r="E14" i="61"/>
  <c r="E13" i="61"/>
  <c r="E12" i="61"/>
  <c r="E11" i="61"/>
  <c r="E10" i="61"/>
  <c r="E9" i="61"/>
  <c r="D15" i="61"/>
  <c r="D14" i="61"/>
  <c r="D13" i="61"/>
  <c r="D12" i="61"/>
  <c r="D11" i="61"/>
  <c r="D10" i="61"/>
  <c r="D9" i="61"/>
  <c r="C15" i="61"/>
  <c r="C14" i="61"/>
  <c r="C13" i="61"/>
  <c r="C12" i="61"/>
  <c r="C11" i="61"/>
  <c r="C10" i="61"/>
  <c r="C9" i="61"/>
  <c r="R12" i="61"/>
  <c r="R7" i="61"/>
  <c r="N12" i="61"/>
  <c r="J14" i="61"/>
  <c r="J13" i="61"/>
  <c r="J12" i="61"/>
  <c r="J11" i="61"/>
  <c r="J10" i="61"/>
  <c r="J9" i="61"/>
  <c r="F15" i="61"/>
  <c r="B15" i="61" s="1"/>
  <c r="F14" i="61"/>
  <c r="B14" i="61" s="1"/>
  <c r="F13" i="61"/>
  <c r="B13" i="61" s="1"/>
  <c r="F12" i="61"/>
  <c r="F11" i="61"/>
  <c r="B11" i="61" s="1"/>
  <c r="F10" i="61"/>
  <c r="B10" i="61" s="1"/>
  <c r="F9" i="61"/>
  <c r="B9" i="61" s="1"/>
  <c r="P7" i="61"/>
  <c r="Q7" i="61"/>
  <c r="O7" i="61"/>
  <c r="L7" i="61"/>
  <c r="M7" i="61"/>
  <c r="K7" i="61"/>
  <c r="H7" i="61"/>
  <c r="I7" i="61"/>
  <c r="E7" i="61" s="1"/>
  <c r="G7" i="61"/>
  <c r="C7" i="61" s="1"/>
  <c r="E16" i="77"/>
  <c r="E15" i="77"/>
  <c r="E14" i="77"/>
  <c r="E13" i="77"/>
  <c r="E11" i="77"/>
  <c r="E10" i="77"/>
  <c r="D16" i="77"/>
  <c r="D15" i="77"/>
  <c r="D14" i="77"/>
  <c r="D13" i="77"/>
  <c r="D12" i="77"/>
  <c r="D11" i="77"/>
  <c r="D10" i="77"/>
  <c r="C16" i="77"/>
  <c r="C15" i="77"/>
  <c r="C14" i="77"/>
  <c r="C13" i="77"/>
  <c r="C12" i="77"/>
  <c r="C11" i="77"/>
  <c r="C10" i="77"/>
  <c r="F16" i="77"/>
  <c r="B16" i="77" s="1"/>
  <c r="F15" i="77"/>
  <c r="B15" i="77" s="1"/>
  <c r="F14" i="77"/>
  <c r="B14" i="77" s="1"/>
  <c r="F13" i="77"/>
  <c r="B13" i="77" s="1"/>
  <c r="F12" i="77"/>
  <c r="B12" i="77" s="1"/>
  <c r="F11" i="77"/>
  <c r="B11" i="77" s="1"/>
  <c r="F10" i="77"/>
  <c r="B10" i="77" s="1"/>
  <c r="J15" i="77"/>
  <c r="J13" i="77"/>
  <c r="J12" i="77"/>
  <c r="J11" i="77"/>
  <c r="J10" i="77"/>
  <c r="N13" i="77"/>
  <c r="N8" i="77"/>
  <c r="L8" i="77"/>
  <c r="M8" i="77"/>
  <c r="K8" i="77"/>
  <c r="J8" i="77" s="1"/>
  <c r="H8" i="77"/>
  <c r="D8" i="77" s="1"/>
  <c r="I8" i="77"/>
  <c r="E8" i="77" s="1"/>
  <c r="G8" i="77"/>
  <c r="C8" i="77" s="1"/>
  <c r="F8" i="77" l="1"/>
  <c r="B8" i="77" s="1"/>
  <c r="F7" i="61"/>
  <c r="B12" i="63"/>
  <c r="N7" i="61"/>
  <c r="B12" i="61"/>
  <c r="F7" i="63"/>
  <c r="J7" i="63"/>
  <c r="B7" i="63" s="1"/>
  <c r="D7" i="61"/>
  <c r="B7" i="61" s="1"/>
  <c r="J7" i="61"/>
  <c r="W10" i="78" l="1"/>
  <c r="E14" i="78"/>
  <c r="D32" i="78"/>
  <c r="D31" i="78"/>
  <c r="D29" i="78"/>
  <c r="D28" i="78"/>
  <c r="D26" i="78"/>
  <c r="D25" i="78"/>
  <c r="C32" i="78"/>
  <c r="C31" i="78"/>
  <c r="C29" i="78"/>
  <c r="C28" i="78"/>
  <c r="C26" i="78"/>
  <c r="C25" i="78"/>
  <c r="E26" i="78"/>
  <c r="E32" i="78"/>
  <c r="E31" i="78"/>
  <c r="E29" i="78"/>
  <c r="E28" i="78"/>
  <c r="E25" i="78"/>
  <c r="D20" i="78"/>
  <c r="C20" i="78"/>
  <c r="E20" i="78"/>
  <c r="E19" i="78"/>
  <c r="E17" i="78"/>
  <c r="D17" i="78"/>
  <c r="C17" i="78"/>
  <c r="E16" i="78"/>
  <c r="D13" i="78"/>
  <c r="D14" i="78"/>
  <c r="D16" i="78"/>
  <c r="D19" i="78"/>
  <c r="D22" i="78"/>
  <c r="D23" i="78"/>
  <c r="E13" i="78"/>
  <c r="E22" i="78"/>
  <c r="E23" i="78"/>
  <c r="C13" i="78"/>
  <c r="C14" i="78"/>
  <c r="C16" i="78"/>
  <c r="C19" i="78"/>
  <c r="C22" i="78"/>
  <c r="C23" i="78"/>
  <c r="V10" i="78"/>
  <c r="U10" i="78"/>
  <c r="T10" i="78"/>
  <c r="S10" i="78"/>
  <c r="R10" i="78"/>
  <c r="Q10" i="78"/>
  <c r="P10" i="78"/>
  <c r="O10" i="78"/>
  <c r="N10" i="78"/>
  <c r="M10" i="78"/>
  <c r="L10" i="78"/>
  <c r="K10" i="78"/>
  <c r="J10" i="78"/>
  <c r="I10" i="78"/>
  <c r="H10" i="78"/>
  <c r="E10" i="78" s="1"/>
  <c r="G10" i="78"/>
  <c r="D10" i="78" s="1"/>
  <c r="F10" i="78"/>
  <c r="C10" i="78" s="1"/>
  <c r="W9" i="78"/>
  <c r="V9" i="78"/>
  <c r="U9" i="78"/>
  <c r="T9" i="78"/>
  <c r="S9" i="78"/>
  <c r="R9" i="78"/>
  <c r="Q9" i="78"/>
  <c r="P9" i="78"/>
  <c r="O9" i="78"/>
  <c r="N9" i="78"/>
  <c r="M9" i="78"/>
  <c r="L9" i="78"/>
  <c r="K9" i="78"/>
  <c r="J9" i="78"/>
  <c r="I9" i="78"/>
  <c r="H9" i="78"/>
  <c r="E9" i="78" s="1"/>
  <c r="G9" i="78"/>
  <c r="D9" i="78" s="1"/>
  <c r="F9" i="78"/>
  <c r="C9" i="78" s="1"/>
  <c r="T30" i="78"/>
  <c r="S30" i="78"/>
  <c r="R30" i="78"/>
  <c r="Q30" i="78"/>
  <c r="P30" i="78"/>
  <c r="O30" i="78"/>
  <c r="N30" i="78"/>
  <c r="M30" i="78"/>
  <c r="L30" i="78"/>
  <c r="K30" i="78"/>
  <c r="J30" i="78"/>
  <c r="I30" i="78"/>
  <c r="H30" i="78"/>
  <c r="E30" i="78" s="1"/>
  <c r="G30" i="78"/>
  <c r="D30" i="78" s="1"/>
  <c r="F30" i="78"/>
  <c r="C30" i="78" s="1"/>
  <c r="T27" i="78"/>
  <c r="S27" i="78"/>
  <c r="R27" i="78"/>
  <c r="Q27" i="78"/>
  <c r="P27" i="78"/>
  <c r="O27" i="78"/>
  <c r="N27" i="78"/>
  <c r="M27" i="78"/>
  <c r="L27" i="78"/>
  <c r="K27" i="78"/>
  <c r="J27" i="78"/>
  <c r="I27" i="78"/>
  <c r="H27" i="78"/>
  <c r="E27" i="78" s="1"/>
  <c r="G27" i="78"/>
  <c r="D27" i="78" s="1"/>
  <c r="F27" i="78"/>
  <c r="C27" i="78" s="1"/>
  <c r="T24" i="78"/>
  <c r="S24" i="78"/>
  <c r="R24" i="78"/>
  <c r="Q24" i="78"/>
  <c r="P24" i="78"/>
  <c r="O24" i="78"/>
  <c r="N24" i="78"/>
  <c r="M24" i="78"/>
  <c r="L24" i="78"/>
  <c r="K24" i="78"/>
  <c r="J24" i="78"/>
  <c r="I24" i="78"/>
  <c r="H24" i="78"/>
  <c r="E24" i="78" s="1"/>
  <c r="G24" i="78"/>
  <c r="D24" i="78" s="1"/>
  <c r="F24" i="78"/>
  <c r="C24" i="78" s="1"/>
  <c r="W21" i="78"/>
  <c r="W8" i="78" s="1"/>
  <c r="V21" i="78"/>
  <c r="U21" i="78"/>
  <c r="T21" i="78"/>
  <c r="S21" i="78"/>
  <c r="R21" i="78"/>
  <c r="Q21" i="78"/>
  <c r="P21" i="78"/>
  <c r="O21" i="78"/>
  <c r="N21" i="78"/>
  <c r="M21" i="78"/>
  <c r="L21" i="78"/>
  <c r="K21" i="78"/>
  <c r="J21" i="78"/>
  <c r="I21" i="78"/>
  <c r="H21" i="78"/>
  <c r="E21" i="78" s="1"/>
  <c r="G21" i="78"/>
  <c r="D21" i="78" s="1"/>
  <c r="F21" i="78"/>
  <c r="C21" i="78" s="1"/>
  <c r="V18" i="78"/>
  <c r="U18" i="78"/>
  <c r="T18" i="78"/>
  <c r="S18" i="78"/>
  <c r="R18" i="78"/>
  <c r="Q18" i="78"/>
  <c r="P18" i="78"/>
  <c r="O18" i="78"/>
  <c r="N18" i="78"/>
  <c r="M18" i="78"/>
  <c r="L18" i="78"/>
  <c r="K18" i="78"/>
  <c r="J18" i="78"/>
  <c r="I18" i="78"/>
  <c r="H18" i="78"/>
  <c r="E18" i="78" s="1"/>
  <c r="G18" i="78"/>
  <c r="D18" i="78" s="1"/>
  <c r="F18" i="78"/>
  <c r="C18" i="78" s="1"/>
  <c r="V15" i="78"/>
  <c r="U15" i="78"/>
  <c r="T15" i="78"/>
  <c r="S15" i="78"/>
  <c r="R15" i="78"/>
  <c r="Q15" i="78"/>
  <c r="P15" i="78"/>
  <c r="O15" i="78"/>
  <c r="N15" i="78"/>
  <c r="M15" i="78"/>
  <c r="L15" i="78"/>
  <c r="K15" i="78"/>
  <c r="J15" i="78"/>
  <c r="I15" i="78"/>
  <c r="H15" i="78"/>
  <c r="E15" i="78" s="1"/>
  <c r="G15" i="78"/>
  <c r="D15" i="78" s="1"/>
  <c r="F15" i="78"/>
  <c r="C15" i="78" s="1"/>
  <c r="V12" i="78"/>
  <c r="V8" i="78" s="1"/>
  <c r="U12" i="78"/>
  <c r="U8" i="78" s="1"/>
  <c r="T12" i="78"/>
  <c r="T8" i="78" s="1"/>
  <c r="S12" i="78"/>
  <c r="S8" i="78" s="1"/>
  <c r="R12" i="78"/>
  <c r="R8" i="78" s="1"/>
  <c r="Q12" i="78"/>
  <c r="Q8" i="78" s="1"/>
  <c r="P12" i="78"/>
  <c r="P8" i="78" s="1"/>
  <c r="O12" i="78"/>
  <c r="O8" i="78" s="1"/>
  <c r="N12" i="78"/>
  <c r="N8" i="78" s="1"/>
  <c r="M12" i="78"/>
  <c r="M8" i="78" s="1"/>
  <c r="L12" i="78"/>
  <c r="L8" i="78" s="1"/>
  <c r="K12" i="78"/>
  <c r="K8" i="78" s="1"/>
  <c r="J12" i="78"/>
  <c r="J8" i="78" s="1"/>
  <c r="I12" i="78"/>
  <c r="I8" i="78" s="1"/>
  <c r="H12" i="78"/>
  <c r="H8" i="78" s="1"/>
  <c r="G12" i="78"/>
  <c r="D12" i="78" s="1"/>
  <c r="F12" i="78"/>
  <c r="F8" i="78" s="1"/>
  <c r="C8" i="78" s="1"/>
  <c r="E8" i="78" l="1"/>
  <c r="G8" i="78"/>
  <c r="D8" i="78" s="1"/>
  <c r="C12" i="78"/>
  <c r="E12" i="78"/>
  <c r="G46" i="54"/>
  <c r="F46" i="54"/>
  <c r="E46" i="54"/>
  <c r="G26" i="54"/>
  <c r="F26" i="54"/>
  <c r="E26" i="54"/>
  <c r="D11" i="54"/>
  <c r="U49" i="103"/>
  <c r="U48" i="103"/>
  <c r="U15" i="103"/>
  <c r="W42" i="103"/>
  <c r="V49" i="103" s="1"/>
  <c r="W43" i="103"/>
  <c r="U50" i="103" s="1"/>
  <c r="W41" i="103"/>
  <c r="V48" i="103" s="1"/>
  <c r="W9" i="103"/>
  <c r="U14" i="103" s="1"/>
  <c r="W10" i="103"/>
  <c r="V15" i="103" s="1"/>
  <c r="W8" i="103"/>
  <c r="U13" i="103" s="1"/>
  <c r="N34" i="102"/>
  <c r="M34" i="102"/>
  <c r="L34" i="102"/>
  <c r="K34" i="102"/>
  <c r="J34" i="102"/>
  <c r="I34" i="102"/>
  <c r="H34" i="102"/>
  <c r="G34" i="102"/>
  <c r="F34" i="102"/>
  <c r="E34" i="102"/>
  <c r="D34" i="102"/>
  <c r="C34" i="102"/>
  <c r="N9" i="102"/>
  <c r="N7" i="102" s="1"/>
  <c r="M9" i="102"/>
  <c r="M7" i="102" s="1"/>
  <c r="L9" i="102"/>
  <c r="L7" i="102" s="1"/>
  <c r="K9" i="102"/>
  <c r="K7" i="102" s="1"/>
  <c r="J9" i="102"/>
  <c r="J7" i="102" s="1"/>
  <c r="I9" i="102"/>
  <c r="I7" i="102" s="1"/>
  <c r="H9" i="102"/>
  <c r="H7" i="102" s="1"/>
  <c r="G9" i="102"/>
  <c r="G7" i="102" s="1"/>
  <c r="F9" i="102"/>
  <c r="F7" i="102" s="1"/>
  <c r="E9" i="102"/>
  <c r="E7" i="102" s="1"/>
  <c r="D9" i="102"/>
  <c r="D7" i="102" s="1"/>
  <c r="C9" i="102"/>
  <c r="C7" i="102" s="1"/>
  <c r="N34" i="101"/>
  <c r="M34" i="101"/>
  <c r="L34" i="101"/>
  <c r="K34" i="101"/>
  <c r="J34" i="101"/>
  <c r="I34" i="101"/>
  <c r="H34" i="101"/>
  <c r="G34" i="101"/>
  <c r="F34" i="101"/>
  <c r="N9" i="101"/>
  <c r="N7" i="101" s="1"/>
  <c r="M9" i="101"/>
  <c r="L9" i="101"/>
  <c r="L7" i="101" s="1"/>
  <c r="K9" i="101"/>
  <c r="J9" i="101"/>
  <c r="J7" i="101" s="1"/>
  <c r="I9" i="101"/>
  <c r="H9" i="101"/>
  <c r="H7" i="101" s="1"/>
  <c r="G9" i="101"/>
  <c r="F9" i="101"/>
  <c r="F7" i="101" s="1"/>
  <c r="E34" i="101"/>
  <c r="D34" i="101"/>
  <c r="C34" i="101"/>
  <c r="E9" i="101"/>
  <c r="E7" i="101" s="1"/>
  <c r="D9" i="101"/>
  <c r="C9" i="101"/>
  <c r="C7" i="101" s="1"/>
  <c r="H47" i="99"/>
  <c r="G45" i="99"/>
  <c r="F47" i="99"/>
  <c r="G47" i="99" s="1"/>
  <c r="F46" i="99"/>
  <c r="H46" i="99" s="1"/>
  <c r="F45" i="99"/>
  <c r="H45" i="99" s="1"/>
  <c r="AD35" i="98"/>
  <c r="AC35" i="98"/>
  <c r="AB35" i="98"/>
  <c r="AA35" i="98"/>
  <c r="AD10" i="98"/>
  <c r="AD8" i="98" s="1"/>
  <c r="AC10" i="98"/>
  <c r="AC8" i="98" s="1"/>
  <c r="AB10" i="98"/>
  <c r="AB8" i="98" s="1"/>
  <c r="AA10" i="98"/>
  <c r="AA8" i="98" s="1"/>
  <c r="AC9" i="11"/>
  <c r="AB9" i="11"/>
  <c r="AA9" i="11"/>
  <c r="Z9" i="11"/>
  <c r="AC34" i="11"/>
  <c r="AB34" i="11"/>
  <c r="AA34" i="11"/>
  <c r="Z34" i="11"/>
  <c r="H42" i="9"/>
  <c r="G42" i="9"/>
  <c r="F42" i="9"/>
  <c r="E42" i="9"/>
  <c r="D42" i="9"/>
  <c r="C42" i="9"/>
  <c r="H33" i="9"/>
  <c r="G33" i="9"/>
  <c r="F33" i="9"/>
  <c r="E33" i="9"/>
  <c r="D33" i="9"/>
  <c r="C33" i="9"/>
  <c r="H26" i="9"/>
  <c r="G26" i="9"/>
  <c r="F26" i="9"/>
  <c r="E26" i="9"/>
  <c r="D26" i="9"/>
  <c r="C26" i="9"/>
  <c r="H21" i="9"/>
  <c r="G21" i="9"/>
  <c r="F21" i="9"/>
  <c r="E21" i="9"/>
  <c r="D21" i="9"/>
  <c r="C21" i="9"/>
  <c r="H9" i="9"/>
  <c r="G9" i="9"/>
  <c r="F9" i="9"/>
  <c r="E9" i="9"/>
  <c r="D9" i="9"/>
  <c r="C9" i="9"/>
  <c r="H7" i="9"/>
  <c r="G7" i="9"/>
  <c r="F7" i="9"/>
  <c r="E7" i="9"/>
  <c r="D7" i="9"/>
  <c r="C7" i="9"/>
  <c r="N10" i="6"/>
  <c r="N9" i="6"/>
  <c r="N7" i="6"/>
  <c r="N10" i="5"/>
  <c r="N9" i="5"/>
  <c r="N7" i="5"/>
  <c r="N7" i="4"/>
  <c r="N10" i="4"/>
  <c r="N9" i="4"/>
  <c r="P7" i="2"/>
  <c r="N7" i="2"/>
  <c r="M7" i="2"/>
  <c r="K7" i="2"/>
  <c r="I7" i="2"/>
  <c r="H7" i="2"/>
  <c r="F7" i="2"/>
  <c r="D7" i="2"/>
  <c r="C7" i="2"/>
  <c r="I22" i="1"/>
  <c r="H22" i="1"/>
  <c r="G22" i="1"/>
  <c r="E22" i="1"/>
  <c r="D22" i="1"/>
  <c r="C22" i="1"/>
  <c r="C10" i="98"/>
  <c r="D10" i="98"/>
  <c r="E10" i="98"/>
  <c r="F10" i="98"/>
  <c r="G10" i="98"/>
  <c r="H10" i="98"/>
  <c r="I10" i="98"/>
  <c r="J10" i="98"/>
  <c r="K10" i="98"/>
  <c r="L10" i="98"/>
  <c r="M10" i="98"/>
  <c r="N10" i="98"/>
  <c r="O10" i="98"/>
  <c r="P10" i="98"/>
  <c r="Q10" i="98"/>
  <c r="R10" i="98"/>
  <c r="S10" i="98"/>
  <c r="T10" i="98"/>
  <c r="U10" i="98"/>
  <c r="V10" i="98"/>
  <c r="W10" i="98"/>
  <c r="X10" i="98"/>
  <c r="Y10" i="98"/>
  <c r="Z10" i="98"/>
  <c r="C35" i="98"/>
  <c r="D35" i="98"/>
  <c r="E35" i="98"/>
  <c r="F35" i="98"/>
  <c r="G35" i="98"/>
  <c r="H35" i="98"/>
  <c r="I35" i="98"/>
  <c r="J35" i="98"/>
  <c r="K35" i="98"/>
  <c r="L35" i="98"/>
  <c r="M35" i="98"/>
  <c r="N35" i="98"/>
  <c r="O35" i="98"/>
  <c r="P35" i="98"/>
  <c r="Q35" i="98"/>
  <c r="R35" i="98"/>
  <c r="S35" i="98"/>
  <c r="T35" i="98"/>
  <c r="U35" i="98"/>
  <c r="V35" i="98"/>
  <c r="W35" i="98"/>
  <c r="X35" i="98"/>
  <c r="Y35" i="98"/>
  <c r="Z35" i="98"/>
  <c r="G46" i="99" l="1"/>
  <c r="V13" i="103"/>
  <c r="V14" i="103"/>
  <c r="V50" i="103"/>
  <c r="G7" i="101"/>
  <c r="I7" i="101"/>
  <c r="K7" i="101"/>
  <c r="M7" i="101"/>
  <c r="D7" i="101"/>
  <c r="Z8" i="98"/>
  <c r="X8" i="98"/>
  <c r="V8" i="98"/>
  <c r="T8" i="98"/>
  <c r="R8" i="98"/>
  <c r="P8" i="98"/>
  <c r="N8" i="98"/>
  <c r="L8" i="98"/>
  <c r="J8" i="98"/>
  <c r="H8" i="98"/>
  <c r="F8" i="98"/>
  <c r="D8" i="98"/>
  <c r="Y8" i="98"/>
  <c r="W8" i="98"/>
  <c r="U8" i="98"/>
  <c r="S8" i="98"/>
  <c r="Q8" i="98"/>
  <c r="O8" i="98"/>
  <c r="M8" i="98"/>
  <c r="K8" i="98"/>
  <c r="I8" i="98"/>
  <c r="G8" i="98"/>
  <c r="E8" i="98"/>
  <c r="C8" i="98"/>
  <c r="AA7" i="11"/>
  <c r="AC7" i="11"/>
  <c r="Z7" i="11"/>
  <c r="AB7" i="11"/>
  <c r="D56" i="54"/>
  <c r="D55" i="54"/>
  <c r="D54" i="54"/>
  <c r="D53" i="54"/>
  <c r="D52" i="54"/>
  <c r="D51" i="54"/>
  <c r="D50" i="54"/>
  <c r="D49" i="54"/>
  <c r="D48" i="54"/>
  <c r="D46" i="54" s="1"/>
  <c r="D17" i="54"/>
  <c r="D16" i="54"/>
  <c r="D15" i="54"/>
  <c r="D14" i="54"/>
  <c r="D13" i="54"/>
  <c r="D12" i="54"/>
  <c r="D10" i="54"/>
  <c r="D9" i="54"/>
  <c r="D7" i="54"/>
  <c r="G13" i="10" l="1"/>
  <c r="G11" i="10"/>
  <c r="G10" i="10"/>
  <c r="G9" i="10"/>
  <c r="G8" i="10"/>
  <c r="G7" i="10"/>
  <c r="G12" i="10" s="1"/>
  <c r="G14" i="10" s="1"/>
  <c r="F13" i="10"/>
  <c r="F11" i="10"/>
  <c r="F10" i="10"/>
  <c r="F9" i="10"/>
  <c r="F8" i="10"/>
  <c r="F7" i="10"/>
  <c r="F12" i="10" s="1"/>
  <c r="F14" i="10" s="1"/>
  <c r="E13" i="10"/>
  <c r="E11" i="10"/>
  <c r="E10" i="10"/>
  <c r="E9" i="10"/>
  <c r="E8" i="10"/>
  <c r="E7" i="10"/>
  <c r="E12" i="10" s="1"/>
  <c r="E14" i="10" s="1"/>
  <c r="D13" i="10"/>
  <c r="D11" i="10"/>
  <c r="D10" i="10"/>
  <c r="D9" i="10"/>
  <c r="D8" i="10"/>
  <c r="D7" i="10"/>
  <c r="D12" i="10" s="1"/>
  <c r="D14" i="10" s="1"/>
  <c r="C13" i="10"/>
  <c r="C11" i="10"/>
  <c r="C10" i="10"/>
  <c r="C9" i="10"/>
  <c r="C8" i="10"/>
  <c r="C7" i="10"/>
  <c r="C12" i="10" s="1"/>
  <c r="C14" i="10" s="1"/>
  <c r="B13" i="10"/>
  <c r="B11" i="10"/>
  <c r="B10" i="10"/>
  <c r="B9" i="10"/>
  <c r="B8" i="10"/>
  <c r="B7" i="10"/>
  <c r="B12" i="10" s="1"/>
  <c r="B14" i="10" s="1"/>
  <c r="K30" i="7"/>
  <c r="J7" i="7"/>
  <c r="L7" i="6"/>
  <c r="L7" i="5"/>
  <c r="L7" i="4"/>
  <c r="Q10" i="2"/>
  <c r="Q9" i="2"/>
  <c r="Q7" i="2"/>
  <c r="O10" i="2"/>
  <c r="O9" i="2"/>
  <c r="O7" i="2"/>
  <c r="L10" i="2"/>
  <c r="L9" i="2"/>
  <c r="L7" i="2"/>
  <c r="J10" i="2"/>
  <c r="J9" i="2"/>
  <c r="J7" i="2"/>
  <c r="G10" i="2"/>
  <c r="G9" i="2"/>
  <c r="G7" i="2"/>
  <c r="E10" i="2"/>
  <c r="E9" i="2"/>
  <c r="E7" i="2"/>
  <c r="F9" i="56"/>
  <c r="D8" i="56"/>
  <c r="E8" i="56"/>
  <c r="F8" i="56"/>
  <c r="D7" i="56"/>
  <c r="E7" i="56"/>
  <c r="F7" i="56"/>
  <c r="D29" i="56"/>
  <c r="E29" i="56"/>
  <c r="D28" i="56"/>
  <c r="E28" i="56"/>
  <c r="D27" i="56"/>
  <c r="D30" i="56" s="1"/>
  <c r="E27" i="56"/>
  <c r="E30" i="56" s="1"/>
  <c r="L22" i="56"/>
  <c r="M22" i="56"/>
  <c r="N22" i="56"/>
  <c r="L21" i="56"/>
  <c r="M21" i="56"/>
  <c r="N21" i="56"/>
  <c r="L20" i="56"/>
  <c r="M20" i="56"/>
  <c r="N20" i="56"/>
  <c r="E9" i="56"/>
  <c r="E10" i="56" s="1"/>
  <c r="D9" i="56"/>
  <c r="D29" i="54"/>
  <c r="D30" i="54"/>
  <c r="D32" i="54"/>
  <c r="D33" i="54"/>
  <c r="D35" i="54"/>
  <c r="D36" i="54"/>
  <c r="D34" i="54"/>
  <c r="D28" i="54"/>
  <c r="I7" i="5"/>
  <c r="I7" i="4"/>
  <c r="C30" i="56"/>
  <c r="C33" i="56" s="1"/>
  <c r="L24" i="7"/>
  <c r="D31" i="54"/>
  <c r="D26" i="54" l="1"/>
  <c r="F10" i="56"/>
  <c r="F15" i="56" s="1"/>
  <c r="C35" i="56"/>
  <c r="C32" i="56"/>
  <c r="C13" i="56"/>
  <c r="L27" i="7"/>
  <c r="I13" i="7"/>
  <c r="I28" i="7" s="1"/>
  <c r="L28" i="7"/>
  <c r="L30" i="7"/>
  <c r="I11" i="7"/>
  <c r="I26" i="7" s="1"/>
  <c r="F14" i="7"/>
  <c r="F12" i="7"/>
  <c r="C13" i="7"/>
  <c r="C11" i="7"/>
  <c r="L26" i="7"/>
  <c r="L25" i="7"/>
  <c r="L29" i="7"/>
  <c r="I14" i="7"/>
  <c r="C14" i="7"/>
  <c r="F13" i="7"/>
  <c r="I12" i="7"/>
  <c r="I27" i="7" s="1"/>
  <c r="C12" i="7"/>
  <c r="F11" i="7"/>
  <c r="K7" i="7"/>
  <c r="E7" i="7"/>
  <c r="F9" i="7"/>
  <c r="G7" i="7"/>
  <c r="D7" i="7"/>
  <c r="F10" i="7"/>
  <c r="I9" i="7"/>
  <c r="I24" i="7" s="1"/>
  <c r="C9" i="7"/>
  <c r="H7" i="7"/>
  <c r="I10" i="7"/>
  <c r="I25" i="7" s="1"/>
  <c r="C10" i="7"/>
  <c r="D35" i="56"/>
  <c r="D34" i="56"/>
  <c r="D33" i="56"/>
  <c r="E12" i="56"/>
  <c r="E15" i="56"/>
  <c r="E13" i="56"/>
  <c r="E34" i="56"/>
  <c r="E33" i="56"/>
  <c r="E35" i="56"/>
  <c r="C34" i="56"/>
  <c r="E14" i="56"/>
  <c r="D32" i="56"/>
  <c r="D10" i="56"/>
  <c r="D13" i="56" s="1"/>
  <c r="E32" i="56"/>
  <c r="I30" i="7" l="1"/>
  <c r="F13" i="56"/>
  <c r="C12" i="56"/>
  <c r="D14" i="56"/>
  <c r="D15" i="56"/>
  <c r="C14" i="56"/>
  <c r="C15" i="56"/>
  <c r="C7" i="7"/>
  <c r="F7" i="7"/>
  <c r="I7" i="7"/>
  <c r="D12" i="56"/>
  <c r="J26" i="7" l="1"/>
  <c r="J27" i="7"/>
  <c r="J28" i="7"/>
  <c r="J25" i="7"/>
  <c r="J24" i="7"/>
</calcChain>
</file>

<file path=xl/sharedStrings.xml><?xml version="1.0" encoding="utf-8"?>
<sst xmlns="http://schemas.openxmlformats.org/spreadsheetml/2006/main" count="2491" uniqueCount="492">
  <si>
    <t>Tipo de institución</t>
  </si>
  <si>
    <t>Sector de Gestión</t>
  </si>
  <si>
    <t>Total</t>
  </si>
  <si>
    <t>Universidades</t>
  </si>
  <si>
    <t>Institutos universitarios</t>
  </si>
  <si>
    <t xml:space="preserve">Total </t>
  </si>
  <si>
    <t>Estatal</t>
  </si>
  <si>
    <t>Privado</t>
  </si>
  <si>
    <t>Extranjera</t>
  </si>
  <si>
    <t>-</t>
  </si>
  <si>
    <t>Internacional</t>
  </si>
  <si>
    <r>
      <t>Fuente:</t>
    </r>
    <r>
      <rPr>
        <sz val="9"/>
        <rFont val="Arial"/>
        <family val="2"/>
      </rPr>
      <t xml:space="preserve"> Departamento de Información Universitaria - SPU</t>
    </r>
  </si>
  <si>
    <t>Estudiantes</t>
  </si>
  <si>
    <t>Nuevos Inscriptos</t>
  </si>
  <si>
    <t>Egresados</t>
  </si>
  <si>
    <t>Mujeres</t>
  </si>
  <si>
    <t>%</t>
  </si>
  <si>
    <t>Varones</t>
  </si>
  <si>
    <t>Rama</t>
  </si>
  <si>
    <t>Privada</t>
  </si>
  <si>
    <t>Ciencias Aplicadas</t>
  </si>
  <si>
    <t>Ciencias Básicas</t>
  </si>
  <si>
    <t>Ciencias de la Salud</t>
  </si>
  <si>
    <t>Ciencias Humanas</t>
  </si>
  <si>
    <t>Ciencias Sociales</t>
  </si>
  <si>
    <r>
      <t xml:space="preserve">Sin Rama </t>
    </r>
    <r>
      <rPr>
        <vertAlign val="superscript"/>
        <sz val="9"/>
        <rFont val="Arial"/>
        <family val="2"/>
      </rPr>
      <t>(1)</t>
    </r>
  </si>
  <si>
    <r>
      <t>Nota:</t>
    </r>
    <r>
      <rPr>
        <sz val="9"/>
        <rFont val="Arial"/>
        <family val="2"/>
      </rPr>
      <t xml:space="preserve"> (1) Ofertas Académicas que por sus características pueden ser clasificadas en distintas ramas de estudio</t>
    </r>
  </si>
  <si>
    <t>Arquitectura y Diseño</t>
  </si>
  <si>
    <t>Astronomía</t>
  </si>
  <si>
    <t>Bioquímica y Farmacia</t>
  </si>
  <si>
    <t>Ciencias Agropecuarias</t>
  </si>
  <si>
    <t>Ciencias del Suelo</t>
  </si>
  <si>
    <t>Estadística</t>
  </si>
  <si>
    <t>Industrias</t>
  </si>
  <si>
    <t>Informática</t>
  </si>
  <si>
    <t>Meteorología</t>
  </si>
  <si>
    <t>Otras Ciencias Aplicadas</t>
  </si>
  <si>
    <t>Biología</t>
  </si>
  <si>
    <t>Física</t>
  </si>
  <si>
    <t>Matemática</t>
  </si>
  <si>
    <t>Química</t>
  </si>
  <si>
    <t>Medicina</t>
  </si>
  <si>
    <t>Odontología</t>
  </si>
  <si>
    <t>Paramédicas y Auxiliares de la Medicina</t>
  </si>
  <si>
    <t>Salud Pública</t>
  </si>
  <si>
    <t>Sanidad</t>
  </si>
  <si>
    <t>Veterinaria</t>
  </si>
  <si>
    <t>Arqueología</t>
  </si>
  <si>
    <t>Artes</t>
  </si>
  <si>
    <t>Educación</t>
  </si>
  <si>
    <t>Filosofía</t>
  </si>
  <si>
    <t>Historia</t>
  </si>
  <si>
    <t>Letras e Idiomas</t>
  </si>
  <si>
    <t>Psicología</t>
  </si>
  <si>
    <t>Teología</t>
  </si>
  <si>
    <t>Ciencias Políticas, Relaciones Internacionales y Diplomacia</t>
  </si>
  <si>
    <t>Demografía y Geografía</t>
  </si>
  <si>
    <t>Derecho</t>
  </si>
  <si>
    <t>Economía y Administración</t>
  </si>
  <si>
    <t>Relaciones Institucionales y Humanas</t>
  </si>
  <si>
    <t>Sociología, Antropología y Servicio Social</t>
  </si>
  <si>
    <t>Otras Ciencias Sociales</t>
  </si>
  <si>
    <t>Notas:</t>
  </si>
  <si>
    <t>(1) Según la Tabla de Clasificación usada habitualmente por este Departamento y que figura en ANEXO, esta disciplina Ingeniería no incluye las áreas de Ingeniería Industrial y Tecnología de Alimentos (comprendidas en la Disciplina Industrias) ni los títulos de Ingeniería de las áreas de Computación, Informática y Sistemas (comprendidas en la Disciplina Informática). Ver el cuadro 1.1.8 sobre terminales de ingeniería según CONFEDI.</t>
  </si>
  <si>
    <t>(2) Ofertas Académicas que por sus características pueden ser clasificadas en distintas ramas de estudio</t>
  </si>
  <si>
    <t>(3) Ofertas Académicas que por sus características pueden ser clasificadas en distintas disciplinas de estudio</t>
  </si>
  <si>
    <t>Terminal</t>
  </si>
  <si>
    <t>EST</t>
  </si>
  <si>
    <t>NI</t>
  </si>
  <si>
    <t>RE</t>
  </si>
  <si>
    <t>EGRE</t>
  </si>
  <si>
    <t>Total 21 Terminales</t>
  </si>
  <si>
    <t>Total Terminales Ingeniería</t>
  </si>
  <si>
    <t>Aeronáutica</t>
  </si>
  <si>
    <t>Agrimensura</t>
  </si>
  <si>
    <t>Alimentos</t>
  </si>
  <si>
    <t>Ambiental</t>
  </si>
  <si>
    <t>Biomédica</t>
  </si>
  <si>
    <t>Ciclo Básico</t>
  </si>
  <si>
    <t>Civil</t>
  </si>
  <si>
    <t>Computación</t>
  </si>
  <si>
    <t>Electromecánica</t>
  </si>
  <si>
    <t>Electrónica</t>
  </si>
  <si>
    <t>Hidráulica</t>
  </si>
  <si>
    <t>Industrial</t>
  </si>
  <si>
    <t>Informática/Sistemas</t>
  </si>
  <si>
    <t>Materiales</t>
  </si>
  <si>
    <t>Mecánica</t>
  </si>
  <si>
    <t>Metalúrgica</t>
  </si>
  <si>
    <t>Minas</t>
  </si>
  <si>
    <t>No Unificada</t>
  </si>
  <si>
    <t>Nuclear</t>
  </si>
  <si>
    <t>Petróleo</t>
  </si>
  <si>
    <t>Telecomunicaciones</t>
  </si>
  <si>
    <t>Total Terminales Agropecuarias</t>
  </si>
  <si>
    <t>Agronómica</t>
  </si>
  <si>
    <t>Forestal</t>
  </si>
  <si>
    <t>Recursos Naturales</t>
  </si>
  <si>
    <t>Zootecnista</t>
  </si>
  <si>
    <t>Sector de gestión</t>
  </si>
  <si>
    <t>Extranjero</t>
  </si>
  <si>
    <t>Tipo de título</t>
  </si>
  <si>
    <t>Tipo Institución</t>
  </si>
  <si>
    <t xml:space="preserve">Doctorado                               </t>
  </si>
  <si>
    <t xml:space="preserve">Instituto Universitario                           </t>
  </si>
  <si>
    <t xml:space="preserve">Universidad                                       </t>
  </si>
  <si>
    <t xml:space="preserve">Maestría                                </t>
  </si>
  <si>
    <t xml:space="preserve">Especialidad                            </t>
  </si>
  <si>
    <t>Tipo de Institución</t>
  </si>
  <si>
    <t>Instituto Universitario</t>
  </si>
  <si>
    <t>Maestría</t>
  </si>
  <si>
    <t>Especialidad</t>
  </si>
  <si>
    <t>ESTUDIANTES</t>
  </si>
  <si>
    <t xml:space="preserve">Doctorado </t>
  </si>
  <si>
    <t>EGRESADOS</t>
  </si>
  <si>
    <t>Doctorado</t>
  </si>
  <si>
    <r>
      <t>Sin Rama</t>
    </r>
    <r>
      <rPr>
        <vertAlign val="superscript"/>
        <sz val="9"/>
        <rFont val="Arial"/>
        <family val="2"/>
      </rPr>
      <t xml:space="preserve"> (1)</t>
    </r>
  </si>
  <si>
    <r>
      <t>Nota:</t>
    </r>
    <r>
      <rPr>
        <sz val="10"/>
        <rFont val="Arial"/>
        <family val="2"/>
      </rPr>
      <t xml:space="preserve"> (1) Ofertas Académicas que por sus características pueden ser clasificadas en distintas ramas de estudio</t>
    </r>
  </si>
  <si>
    <t>Región CPRES</t>
  </si>
  <si>
    <t>Región Bonaerense</t>
  </si>
  <si>
    <t>Región Centro-Este</t>
  </si>
  <si>
    <t>Región Centro-Oeste</t>
  </si>
  <si>
    <t>Región Metropolitana</t>
  </si>
  <si>
    <t>Región Noreste</t>
  </si>
  <si>
    <t>Región Noroeste</t>
  </si>
  <si>
    <t>Región Sur</t>
  </si>
  <si>
    <t xml:space="preserve"> </t>
  </si>
  <si>
    <r>
      <t>2001</t>
    </r>
    <r>
      <rPr>
        <vertAlign val="superscript"/>
        <sz val="10"/>
        <rFont val="Arial"/>
        <family val="2"/>
      </rPr>
      <t>(1)</t>
    </r>
  </si>
  <si>
    <r>
      <t xml:space="preserve">Tasa Neta Universitaria </t>
    </r>
    <r>
      <rPr>
        <vertAlign val="superscript"/>
        <sz val="10"/>
        <rFont val="Arial"/>
        <family val="2"/>
      </rPr>
      <t>(3)</t>
    </r>
  </si>
  <si>
    <r>
      <t xml:space="preserve">Tasa Bruta Universitaria </t>
    </r>
    <r>
      <rPr>
        <vertAlign val="superscript"/>
        <sz val="10"/>
        <rFont val="Arial"/>
        <family val="2"/>
      </rPr>
      <t>(3)</t>
    </r>
  </si>
  <si>
    <r>
      <t xml:space="preserve">Tasa Bruta de Educación Superior </t>
    </r>
    <r>
      <rPr>
        <vertAlign val="superscript"/>
        <sz val="10"/>
        <rFont val="Arial"/>
        <family val="2"/>
      </rPr>
      <t>(3) (4)</t>
    </r>
  </si>
  <si>
    <t>Gestión Privada</t>
  </si>
  <si>
    <t>Gestión Estatal</t>
  </si>
  <si>
    <r>
      <t>Nota:</t>
    </r>
    <r>
      <rPr>
        <sz val="9"/>
        <rFont val="Arial"/>
        <family val="2"/>
      </rPr>
      <t xml:space="preserve"> (1) Según CONFEDI (Consejo Federal de Decanos de Ingeniería) se acordó declarar de interés público 21 terminales de la disciplina: Aeronáutica, Agrimensura, Alimentos, Ambiental, Biomédica o Bioingeniería, Civil, Computación, Eléctrica, Electromecánica, Electrónica, Hidráulica, Industrial, Informática o Sistemas, Materiales, Mecánica, Metalúrgica, Minas, Nuclear, Petróleo, Química y Telecomunicaciones. </t>
    </r>
  </si>
  <si>
    <t>Eléctrica</t>
  </si>
  <si>
    <r>
      <t xml:space="preserve">Nota: </t>
    </r>
    <r>
      <rPr>
        <sz val="9"/>
        <rFont val="Arial"/>
        <family val="2"/>
      </rPr>
      <t xml:space="preserve">(1) Según CONFEDI (Consejo Federal de Decanos de Ingeniería) se acordó declarar de interés público 21 terminales de la disciplina: Aeronáutica, Agrimensura, Alimentos, Ambiental, Biomédica o Bioingeniería, Civil, Computación, Eléctrica, Electromecánica, Electrónica, Hidráulica, Industrial, Informática o Sistemas, Materiales, Mecánica, Metalúrgica, Minas, Nuclear, Petróleo, Química y Telecomunicaciones. </t>
    </r>
  </si>
  <si>
    <t>Rango utilizado por OCDE.       Población 20-24</t>
  </si>
  <si>
    <r>
      <t>2010</t>
    </r>
    <r>
      <rPr>
        <b/>
        <vertAlign val="superscript"/>
        <sz val="10"/>
        <rFont val="Arial"/>
        <family val="2"/>
      </rPr>
      <t>(1)</t>
    </r>
  </si>
  <si>
    <t>(1) Datos del Censo de Población INDEC 2001 y 2010 respectivamente.</t>
  </si>
  <si>
    <t>(2) Datos de Estimaciones Poblacionales INDEC 1950-2015 (Método de  multiplicadores de Sprague y Karup King para estimaciones por año calendario). Serie Análisis Demográfico Nº 30. INDEC / CELADE, 2004.</t>
  </si>
  <si>
    <t xml:space="preserve">(3) Para el cálculo de la tasa las universidades que no declararon datos por edad (Cuadro 2.1.5 y 2.2.5) se estimaron con la distribución por grupos según el total de las universidades por gestión. </t>
  </si>
  <si>
    <r>
      <t xml:space="preserve">Fuente: </t>
    </r>
    <r>
      <rPr>
        <sz val="9"/>
        <rFont val="Arial"/>
        <family val="2"/>
      </rPr>
      <t>Departamento de Información Universitaria-SPU</t>
    </r>
  </si>
  <si>
    <t>Rango utilizado en Argentina Población 18-24</t>
  </si>
  <si>
    <r>
      <t>Tasa Bruta Universitaria</t>
    </r>
    <r>
      <rPr>
        <vertAlign val="superscript"/>
        <sz val="10"/>
        <rFont val="Arial"/>
        <family val="2"/>
      </rPr>
      <t xml:space="preserve"> (3)</t>
    </r>
  </si>
  <si>
    <t>(4) Los datos correspondientes a la cantidad de estudiantes de la Educación Superior No Universitaria, fueron suministrados por la Dirección Nacional de Información y Evaluación de la Calidad Educativa.</t>
  </si>
  <si>
    <t>CA</t>
  </si>
  <si>
    <t>est</t>
  </si>
  <si>
    <t>egre</t>
  </si>
  <si>
    <t>total</t>
  </si>
  <si>
    <t>sin rama</t>
  </si>
  <si>
    <t>NUEVOS INSCRIPTOS</t>
  </si>
  <si>
    <t>Tasa promedio  crecimiento anual 2003-2013</t>
  </si>
  <si>
    <t>Tasa promedio  crecimiento anual 2003 -2013</t>
  </si>
  <si>
    <t xml:space="preserve">Región Bonaerense                                 </t>
  </si>
  <si>
    <t>Sin Rama</t>
  </si>
  <si>
    <t xml:space="preserve">Privado                                           </t>
  </si>
  <si>
    <t xml:space="preserve">Región Centro-Este                                </t>
  </si>
  <si>
    <t xml:space="preserve">Región Centro-Oeste                               </t>
  </si>
  <si>
    <t xml:space="preserve">Región Metropolitana                              </t>
  </si>
  <si>
    <t xml:space="preserve">Región Noreste                                    </t>
  </si>
  <si>
    <t xml:space="preserve">Región Noroeste                                   </t>
  </si>
  <si>
    <t xml:space="preserve">Región Sur                                        </t>
  </si>
  <si>
    <t>Total Estatal</t>
  </si>
  <si>
    <t>Total Privado</t>
  </si>
  <si>
    <t xml:space="preserve">Estatal                                   </t>
  </si>
  <si>
    <t>Total Rama</t>
  </si>
  <si>
    <t>Región y régimen</t>
  </si>
  <si>
    <t>Año</t>
  </si>
  <si>
    <t>Reinscriptos</t>
  </si>
  <si>
    <t>Arturo Jauretche</t>
  </si>
  <si>
    <t>Avellaneda</t>
  </si>
  <si>
    <t>Buenos Aires</t>
  </si>
  <si>
    <t>Catamarca</t>
  </si>
  <si>
    <t>Centro de la PBA</t>
  </si>
  <si>
    <t>Chaco Austral</t>
  </si>
  <si>
    <t>Chilecito</t>
  </si>
  <si>
    <t>Comahue</t>
  </si>
  <si>
    <t>Córdoba</t>
  </si>
  <si>
    <t>Cuyo</t>
  </si>
  <si>
    <t>Formosa</t>
  </si>
  <si>
    <t>Gral. Sarmiento</t>
  </si>
  <si>
    <t>Jujuy</t>
  </si>
  <si>
    <t>La Matanza</t>
  </si>
  <si>
    <t>La Pampa</t>
  </si>
  <si>
    <t>La Plata</t>
  </si>
  <si>
    <t>Lanús</t>
  </si>
  <si>
    <t>Litoral</t>
  </si>
  <si>
    <t>Lomas de Zamora</t>
  </si>
  <si>
    <t>Luján</t>
  </si>
  <si>
    <t>Mar del Plata</t>
  </si>
  <si>
    <t>Misiones</t>
  </si>
  <si>
    <t>Moreno</t>
  </si>
  <si>
    <t>Nordeste</t>
  </si>
  <si>
    <t>Noroeste de la PBA</t>
  </si>
  <si>
    <t>Patagonia Austral</t>
  </si>
  <si>
    <t>Quilmes</t>
  </si>
  <si>
    <t>Río Negro</t>
  </si>
  <si>
    <t>Rosario</t>
  </si>
  <si>
    <t>Salta</t>
  </si>
  <si>
    <t>San Juan</t>
  </si>
  <si>
    <t>San Luis</t>
  </si>
  <si>
    <t>San Martín</t>
  </si>
  <si>
    <t>Santiago del Estero</t>
  </si>
  <si>
    <t>Sur</t>
  </si>
  <si>
    <t>Tierra del Fuego</t>
  </si>
  <si>
    <t>Tres de Febrero</t>
  </si>
  <si>
    <t>Tucumán</t>
  </si>
  <si>
    <t>Villa María</t>
  </si>
  <si>
    <t>Villa Mercedes</t>
  </si>
  <si>
    <t xml:space="preserve">Grado               </t>
  </si>
  <si>
    <t xml:space="preserve">Posgrado            </t>
  </si>
  <si>
    <t xml:space="preserve">Pregrado            </t>
  </si>
  <si>
    <t xml:space="preserve">Extranjero                                        </t>
  </si>
  <si>
    <t xml:space="preserve">Internacional                                     </t>
  </si>
  <si>
    <t>Pregrado y Grado</t>
  </si>
  <si>
    <t>Sector de Gestión y Rama</t>
  </si>
  <si>
    <t>Pregrado / Grado</t>
  </si>
  <si>
    <t>Posgrado</t>
  </si>
  <si>
    <t>Cantidad de instituciones</t>
  </si>
  <si>
    <t>Cantidad de ofertas</t>
  </si>
  <si>
    <t>Cantidad de estudiantes</t>
  </si>
  <si>
    <t>Pregrado</t>
  </si>
  <si>
    <t>Grado</t>
  </si>
  <si>
    <t>Total Público</t>
  </si>
  <si>
    <t>Provincia de Buenos Aires</t>
  </si>
  <si>
    <t>Privadas</t>
  </si>
  <si>
    <t>Abierta Interamericana</t>
  </si>
  <si>
    <t>Atlántida Argentina</t>
  </si>
  <si>
    <t>Austral</t>
  </si>
  <si>
    <t>CAECE</t>
  </si>
  <si>
    <t>Católica de La Plata</t>
  </si>
  <si>
    <t>Este</t>
  </si>
  <si>
    <t>Notarial Argentina</t>
  </si>
  <si>
    <t>Salvador</t>
  </si>
  <si>
    <t xml:space="preserve"> Cantidad de Instituciones</t>
  </si>
  <si>
    <t>Morón</t>
  </si>
  <si>
    <t>San Andrés</t>
  </si>
  <si>
    <t>San Isidro</t>
  </si>
  <si>
    <t>Católica de Santiago del Estero</t>
  </si>
  <si>
    <t>Escuela Argentina de Negocios</t>
  </si>
  <si>
    <t>Aeronáutico</t>
  </si>
  <si>
    <t>Gendarmería</t>
  </si>
  <si>
    <t>Instituto Univ. del Ejército</t>
  </si>
  <si>
    <t>José C. Paz</t>
  </si>
  <si>
    <t>Naval</t>
  </si>
  <si>
    <t>Oeste</t>
  </si>
  <si>
    <t>Seguridad Marítima</t>
  </si>
  <si>
    <t>CABA</t>
  </si>
  <si>
    <t>Argentina de la Empresa</t>
  </si>
  <si>
    <t>Argentina John F. Kennedy</t>
  </si>
  <si>
    <t>Belgrano</t>
  </si>
  <si>
    <t>Bologna</t>
  </si>
  <si>
    <t>Católica Argentina</t>
  </si>
  <si>
    <t>CEMA</t>
  </si>
  <si>
    <t>CEMIC</t>
  </si>
  <si>
    <t>Cine</t>
  </si>
  <si>
    <t>Cs de la Salud de la Fundación Barceló</t>
  </si>
  <si>
    <t>Escuela de Medicina del Hospital Italiano</t>
  </si>
  <si>
    <t>ESEADE</t>
  </si>
  <si>
    <t>Favaloro</t>
  </si>
  <si>
    <t>FLACSO</t>
  </si>
  <si>
    <t>Flores</t>
  </si>
  <si>
    <t>ISALUD</t>
  </si>
  <si>
    <t>ISEDET</t>
  </si>
  <si>
    <t>ITBA</t>
  </si>
  <si>
    <t>Madres de Plaza de Mayo</t>
  </si>
  <si>
    <t>Maimónides</t>
  </si>
  <si>
    <t>Marina Mercante</t>
  </si>
  <si>
    <t>Museo Social Argentino</t>
  </si>
  <si>
    <t>Palermo</t>
  </si>
  <si>
    <t>Instituto Univ. del Arte</t>
  </si>
  <si>
    <t>Policía Federal Argentina</t>
  </si>
  <si>
    <t>La Rioja</t>
  </si>
  <si>
    <t>Mendoza</t>
  </si>
  <si>
    <t xml:space="preserve">Total Privado </t>
  </si>
  <si>
    <t>Provincia de Córdoba</t>
  </si>
  <si>
    <t>Provincia de La Rioja</t>
  </si>
  <si>
    <t>Provincia de Mendoza</t>
  </si>
  <si>
    <t>Provincia de San Juan</t>
  </si>
  <si>
    <t>Provincia de San Luis</t>
  </si>
  <si>
    <t>Público</t>
  </si>
  <si>
    <t>Católica de Cuyo</t>
  </si>
  <si>
    <t>Champagnat</t>
  </si>
  <si>
    <t>Congreso</t>
  </si>
  <si>
    <t>Juan Agustín Maza</t>
  </si>
  <si>
    <t>Católica de Córdoba</t>
  </si>
  <si>
    <t>Aconcagua</t>
  </si>
  <si>
    <t>Provincia de Entre Ríos</t>
  </si>
  <si>
    <t>Provincia de Santa Fe</t>
  </si>
  <si>
    <t>Autónoma de Entre Ríos</t>
  </si>
  <si>
    <t>Adventista del Plata</t>
  </si>
  <si>
    <t>Católica de Santa Fe</t>
  </si>
  <si>
    <t>Centro Educativo Latinoamericano</t>
  </si>
  <si>
    <t>Concepción del Uruguay</t>
  </si>
  <si>
    <t>Provincia de Chaco</t>
  </si>
  <si>
    <t>Provincia de Corrientes</t>
  </si>
  <si>
    <t>Provincia de Formosa</t>
  </si>
  <si>
    <t>Provincia de Misiones</t>
  </si>
  <si>
    <t>Cuenca del Plata</t>
  </si>
  <si>
    <t>Gastón Dachary</t>
  </si>
  <si>
    <t>Provincia de Catamarca</t>
  </si>
  <si>
    <t>Provincia de Jujuy</t>
  </si>
  <si>
    <t>Provincia de Salta</t>
  </si>
  <si>
    <t>Provincia de Santiago del Estero</t>
  </si>
  <si>
    <t>Provincia de Tucumán</t>
  </si>
  <si>
    <t>Católica de Salta</t>
  </si>
  <si>
    <t>Santo Tomás de Aquino</t>
  </si>
  <si>
    <t>San Pablo - T</t>
  </si>
  <si>
    <t>Provincia de Chubut</t>
  </si>
  <si>
    <t>Provincia de La Pampa</t>
  </si>
  <si>
    <t>Provincia de Neuquén</t>
  </si>
  <si>
    <t>Provincia de Santa Cruz</t>
  </si>
  <si>
    <t>Provincia de Tierra del Fuego</t>
  </si>
  <si>
    <t>UCES</t>
  </si>
  <si>
    <t>Patagonia SJB</t>
  </si>
  <si>
    <t xml:space="preserve">Nuevos Inscriptos </t>
  </si>
  <si>
    <t>Egresados %</t>
  </si>
  <si>
    <t>Reinscriptos %</t>
  </si>
  <si>
    <t>Nuevos Inscriptos %</t>
  </si>
  <si>
    <t>Estudiantes %</t>
  </si>
  <si>
    <t>Población de la Región</t>
  </si>
  <si>
    <t>Región  Bonaerense</t>
  </si>
  <si>
    <t>(Pcia. Buenos Aires)</t>
  </si>
  <si>
    <t>Total general</t>
  </si>
  <si>
    <t>Estatales</t>
  </si>
  <si>
    <t xml:space="preserve">Tecnológica </t>
  </si>
  <si>
    <t>Instituciones Región Bonaerense</t>
  </si>
  <si>
    <t>Región  Centro-Este</t>
  </si>
  <si>
    <t>(Entre Ríos - Santa Fe)</t>
  </si>
  <si>
    <t xml:space="preserve">Instituciones región Centro-Este  </t>
  </si>
  <si>
    <t>(Córdoba - La Rioja - Mendoza - San Juan - San Luis)</t>
  </si>
  <si>
    <t>Tecnológica</t>
  </si>
  <si>
    <t>Instituciones Región Centro Oeste</t>
  </si>
  <si>
    <t xml:space="preserve">  Alumnos</t>
  </si>
  <si>
    <t>(CABA - GBA)</t>
  </si>
  <si>
    <t>Instituciones Región Metropolitana</t>
  </si>
  <si>
    <t>Región  Noreste</t>
  </si>
  <si>
    <t>(Chaco - Corrientes - Formosa - Misiones)</t>
  </si>
  <si>
    <t>Total  General</t>
  </si>
  <si>
    <t xml:space="preserve">Instituciones Región Noreste                                    </t>
  </si>
  <si>
    <t>(Catamarca - Jujuy - Salta - Santiago del Estero - Tucumán)</t>
  </si>
  <si>
    <t>Instituciones Región Noroeste</t>
  </si>
  <si>
    <t xml:space="preserve">Región  Sur </t>
  </si>
  <si>
    <t>(Chubut - La Pampa - Neuquén - Río Negro - Santa Cruz - Tierra del Fuego)</t>
  </si>
  <si>
    <t>Provincia de Río Negro</t>
  </si>
  <si>
    <t>Instituciones región Sur</t>
  </si>
  <si>
    <t>Cuadro 1.1.1 - Instituciones universitarias según sector de gestión. Año 2014</t>
  </si>
  <si>
    <t>Cuadro 1.1.2 - Estudiantes, nuevos inscriptos y egresados de títulos de pregrado, grado y posgrado según sector de gestión. Año 2014</t>
  </si>
  <si>
    <r>
      <t xml:space="preserve">Cuadro 1.1.14 - </t>
    </r>
    <r>
      <rPr>
        <sz val="11"/>
        <rFont val="Arial"/>
        <family val="2"/>
      </rPr>
      <t>Estudiantes, nuevos inscriptos y egresados de títulos de pregrado y grado por género según sector de gestión. Año 2014</t>
    </r>
  </si>
  <si>
    <t>Gráfico 1.1.2 Estudiantes de títulos de pregrado y grado por género según sector de gestión. Año 2014</t>
  </si>
  <si>
    <t>Gráfico 1.1.3 Nuevos Inscriptos de títulos de pregrado y grado por género según sector de gestión. Año 2014</t>
  </si>
  <si>
    <t>Gráfico 1.1.4 Egresados de títulos de pregrado y grado por género según sector de gestión. Año 2014</t>
  </si>
  <si>
    <r>
      <t xml:space="preserve">Cuadro 1.1.15 - </t>
    </r>
    <r>
      <rPr>
        <sz val="11"/>
        <rFont val="Arial"/>
        <family val="2"/>
      </rPr>
      <t>Estudiantes de títulos de pregrado y grado y tasa promedio de crecimiento anual según sector de gestión. Período 2004 - 2014</t>
    </r>
  </si>
  <si>
    <r>
      <t xml:space="preserve">Gráfico 1.1.5 - </t>
    </r>
    <r>
      <rPr>
        <sz val="11"/>
        <rFont val="Arial"/>
        <family val="2"/>
      </rPr>
      <t>Estudiantes de títulos de pregrado y grado según sector de gestión. Período 2004 - 2014</t>
    </r>
  </si>
  <si>
    <r>
      <t xml:space="preserve">Cuadro 1.1.16 - </t>
    </r>
    <r>
      <rPr>
        <sz val="11"/>
        <rFont val="Arial"/>
        <family val="2"/>
      </rPr>
      <t>Nuevos inscriptos de títulos de pregrado y grado y tasa promedio de crecimiento anual según sector de gestión. Período 2004 - 2014</t>
    </r>
  </si>
  <si>
    <r>
      <t xml:space="preserve">Gráfico 1.1.6 - </t>
    </r>
    <r>
      <rPr>
        <sz val="11"/>
        <rFont val="Arial"/>
        <family val="2"/>
      </rPr>
      <t>Nuevos inscriptos de títulos de pregrado y grado según sector de gestión. Período 2004 - 2014</t>
    </r>
  </si>
  <si>
    <r>
      <t>Cuadro 1.1.17 -</t>
    </r>
    <r>
      <rPr>
        <sz val="11"/>
        <rFont val="Arial"/>
        <family val="2"/>
      </rPr>
      <t xml:space="preserve"> Egresados de títulos de pregrado y grado y tasa promedio de crecimiento anual según sector de gestión. Período 2004 - 2014</t>
    </r>
  </si>
  <si>
    <r>
      <t xml:space="preserve">Gráfico 1.1.7 - </t>
    </r>
    <r>
      <rPr>
        <sz val="11"/>
        <rFont val="Arial"/>
        <family val="2"/>
      </rPr>
      <t>Egresados de títulos de pregrado y grado según sector de gestión. Período 2004 - 2014</t>
    </r>
  </si>
  <si>
    <r>
      <t xml:space="preserve">Cuadro 1.1.18 - </t>
    </r>
    <r>
      <rPr>
        <sz val="11"/>
        <rFont val="Arial"/>
        <family val="2"/>
      </rPr>
      <t>Estudiantes, nuevos inscriptos y egresados de títulos de pregrado y grado según rama de estudio y sector de gestión. Año 2014</t>
    </r>
  </si>
  <si>
    <r>
      <t xml:space="preserve">Gráfico 1.1.8 - </t>
    </r>
    <r>
      <rPr>
        <sz val="11"/>
        <rFont val="Arial"/>
        <family val="2"/>
      </rPr>
      <t>Estudiantes y egresados de títulos de pregrado y grado según rama de estudio. Año 2014</t>
    </r>
  </si>
  <si>
    <r>
      <t>Gráfico 1.1.9 -</t>
    </r>
    <r>
      <rPr>
        <sz val="11"/>
        <rFont val="Arial"/>
        <family val="2"/>
      </rPr>
      <t xml:space="preserve"> Estudiantes de títulos de pregrado y grado según sector de gestión por rama de estudio. Año 2014</t>
    </r>
  </si>
  <si>
    <r>
      <t xml:space="preserve">Gráfico 1.1.10 - </t>
    </r>
    <r>
      <rPr>
        <sz val="11"/>
        <rFont val="Arial"/>
        <family val="2"/>
      </rPr>
      <t>Nuevos inscriptos de títulos de pregrado y grado según sector de gestión por rama de estudio. Año 2014</t>
    </r>
  </si>
  <si>
    <r>
      <t>Gráfico 1.1.11 -</t>
    </r>
    <r>
      <rPr>
        <sz val="11"/>
        <rFont val="Arial"/>
        <family val="2"/>
      </rPr>
      <t xml:space="preserve"> Egresados de títulos de pregrado y grado según sector de gestión por rama de estudio. Año 2014</t>
    </r>
  </si>
  <si>
    <t>Ciencias de la Información y de la Comunicación</t>
  </si>
  <si>
    <r>
      <t>Ingeniería</t>
    </r>
    <r>
      <rPr>
        <vertAlign val="superscript"/>
        <sz val="9"/>
        <color theme="1"/>
        <rFont val="Calibri"/>
        <family val="2"/>
        <scheme val="minor"/>
      </rPr>
      <t>(1)</t>
    </r>
  </si>
  <si>
    <r>
      <t>Sin Rama</t>
    </r>
    <r>
      <rPr>
        <vertAlign val="superscript"/>
        <sz val="9"/>
        <rFont val="Arial"/>
        <family val="2"/>
      </rPr>
      <t>(2)</t>
    </r>
  </si>
  <si>
    <r>
      <t>Sin Disciplina</t>
    </r>
    <r>
      <rPr>
        <vertAlign val="superscript"/>
        <sz val="9"/>
        <color theme="1"/>
        <rFont val="Arial"/>
        <family val="2"/>
      </rPr>
      <t>(3)</t>
    </r>
  </si>
  <si>
    <r>
      <t xml:space="preserve">Cuadro 1.1.19 - </t>
    </r>
    <r>
      <rPr>
        <sz val="10"/>
        <rFont val="Arial"/>
        <family val="2"/>
      </rPr>
      <t>Estudiantes, nuevos inscriptos y egresados de títulos de pregrado y grado según sector de gestión por rama de estudio y disciplina. Año 2014</t>
    </r>
  </si>
  <si>
    <t>estatal</t>
  </si>
  <si>
    <t>SR</t>
  </si>
  <si>
    <t>privdado</t>
  </si>
  <si>
    <r>
      <t xml:space="preserve">Gráfico 1.1.12 - </t>
    </r>
    <r>
      <rPr>
        <sz val="11"/>
        <rFont val="Arial"/>
        <family val="2"/>
      </rPr>
      <t>Estudiantes, nuevos inscriptos y egresados de títulos de pregrado y grado según rama de estudio por sector de gestión. Año 2014</t>
    </r>
  </si>
  <si>
    <r>
      <rPr>
        <b/>
        <sz val="11"/>
        <rFont val="Arial"/>
        <family val="2"/>
      </rPr>
      <t xml:space="preserve">Cuadro 1.1.21a - </t>
    </r>
    <r>
      <rPr>
        <sz val="11"/>
        <rFont val="Arial"/>
        <family val="2"/>
      </rPr>
      <t>Estudiantes, nuevos inscriptos, reinscriptos y egresados de títulos de grado de ingeniería comprendidos en las 21 terminales unificadas según CONFEDI. Instituciones de Gestión Estatal. Años 2003, 2009  2010, 2011, 2012, 2013 y 2014</t>
    </r>
    <r>
      <rPr>
        <vertAlign val="superscript"/>
        <sz val="11"/>
        <rFont val="Arial"/>
        <family val="2"/>
      </rPr>
      <t>(1)</t>
    </r>
  </si>
  <si>
    <r>
      <rPr>
        <b/>
        <sz val="11"/>
        <rFont val="Arial"/>
        <family val="2"/>
      </rPr>
      <t xml:space="preserve">Cuadro 1.1.21b - </t>
    </r>
    <r>
      <rPr>
        <sz val="11"/>
        <rFont val="Arial"/>
        <family val="2"/>
      </rPr>
      <t>Estudiantes, nuevos inscriptos, reinscriptos y egresados de títulos de grado de ingeniería comprendidos en las 21 terminales unificadas según CONFEDI. Instituciones de Gestión Privada. Años 2003, 2009  2010, 2011, 2012, 2013 y 2014</t>
    </r>
    <r>
      <rPr>
        <vertAlign val="superscript"/>
        <sz val="11"/>
        <rFont val="Arial"/>
        <family val="2"/>
      </rPr>
      <t>(1)</t>
    </r>
  </si>
  <si>
    <t>estest</t>
  </si>
  <si>
    <r>
      <t>Gráfico 1.1.13c</t>
    </r>
    <r>
      <rPr>
        <sz val="11"/>
        <rFont val="Arial"/>
        <family val="2"/>
      </rPr>
      <t xml:space="preserve"> -Estudiantes, nuevos inscriptos, reinscriptos y egresados de títulos de grado de ingeniería comprendidos en las 21 terminales unificadas según CONFEDI, según Sector de gestión. Año 2014.</t>
    </r>
  </si>
  <si>
    <r>
      <rPr>
        <b/>
        <sz val="11"/>
        <rFont val="Arial"/>
        <family val="2"/>
      </rPr>
      <t xml:space="preserve">Cuadro 1.1.21c  - </t>
    </r>
    <r>
      <rPr>
        <sz val="11"/>
        <rFont val="Arial"/>
        <family val="2"/>
      </rPr>
      <t>Estudiantes, nuevos inscriptos, reinscriptos y egresados de títulos de grado de ingeniería comprendidos en las 21 terminales unificadas según CONFEDI, según sector de gestión. En valores absolutos y en porcentaje. Año 2014</t>
    </r>
    <r>
      <rPr>
        <vertAlign val="superscript"/>
        <sz val="11"/>
        <rFont val="Arial"/>
        <family val="2"/>
      </rPr>
      <t>(1)</t>
    </r>
  </si>
  <si>
    <r>
      <rPr>
        <b/>
        <sz val="11"/>
        <rFont val="Arial"/>
        <family val="2"/>
      </rPr>
      <t xml:space="preserve">Cuadro 1.1.21d - </t>
    </r>
    <r>
      <rPr>
        <sz val="11"/>
        <rFont val="Arial"/>
        <family val="2"/>
      </rPr>
      <t>Estudiantes, nuevos inscriptos, reinscriptos y egresados de títulos de grado de ingeniería comprendidos en las 21 terminales unificadas según CONFEDI, según género. Instituciones de Gestión Estatal. Años 2014.</t>
    </r>
  </si>
  <si>
    <r>
      <rPr>
        <b/>
        <sz val="11"/>
        <rFont val="Arial"/>
        <family val="2"/>
      </rPr>
      <t xml:space="preserve">Cuadro 1.1.21e - </t>
    </r>
    <r>
      <rPr>
        <sz val="11"/>
        <rFont val="Arial"/>
        <family val="2"/>
      </rPr>
      <t>Estudiantes, nuevos inscriptos, reinscriptos y egresados de títulos de grado de ingeniería comprendidos en las 21 terminales unificadas según CONFEDI, según género. Instituciones de Gestión Privada. Años 2014.</t>
    </r>
  </si>
  <si>
    <t>varones</t>
  </si>
  <si>
    <t>mujeres</t>
  </si>
  <si>
    <t>estudiantes</t>
  </si>
  <si>
    <t>nuevos insc</t>
  </si>
  <si>
    <t>egresados</t>
  </si>
  <si>
    <t>privado</t>
  </si>
  <si>
    <r>
      <t>Gráfico 1.1.13f</t>
    </r>
    <r>
      <rPr>
        <sz val="11"/>
        <rFont val="Arial"/>
        <family val="2"/>
      </rPr>
      <t xml:space="preserve"> -Estudiantes, nuevos inscriptos, reinscriptos y egresados de títulos de grado de ingeniería comprendidos en las 21 terminales unificadas según CONFEDI, según género. Instituciones de Gestión Estatal. Año 2014.</t>
    </r>
  </si>
  <si>
    <r>
      <t>Gráfico 1.1.13g</t>
    </r>
    <r>
      <rPr>
        <sz val="11"/>
        <rFont val="Arial"/>
        <family val="2"/>
      </rPr>
      <t xml:space="preserve"> -Estudiantes, nuevos inscriptos, reinscriptos y egresados de títulos de grado de ingeniería comprendidos en las 21 terminales unificadas según CONFEDI, según género. Instituciones de Gestión Privada. Año 2014.</t>
    </r>
  </si>
  <si>
    <r>
      <t xml:space="preserve">Cuadro 1.1.22 - </t>
    </r>
    <r>
      <rPr>
        <sz val="11"/>
        <rFont val="Arial"/>
        <family val="2"/>
      </rPr>
      <t>Estudiantes de títulos de posgrado por sector de gestión según tipo de título e institución. Año 2014</t>
    </r>
  </si>
  <si>
    <r>
      <t>Cuadro 1.1.23</t>
    </r>
    <r>
      <rPr>
        <sz val="11"/>
        <rFont val="Arial"/>
        <family val="2"/>
      </rPr>
      <t xml:space="preserve"> - Nuevos Inscriptos de títulos de posgrado por sector de gestión según tipo de título e institución. Año 2014</t>
    </r>
  </si>
  <si>
    <r>
      <t>Cuadro 1.1.24</t>
    </r>
    <r>
      <rPr>
        <sz val="11"/>
        <rFont val="Arial"/>
        <family val="2"/>
      </rPr>
      <t xml:space="preserve"> - Egresados de títulos de posgrado por sector de gestión según tipo de título e institución. Año 2014</t>
    </r>
  </si>
  <si>
    <r>
      <t>Gráfico 1.1.14</t>
    </r>
    <r>
      <rPr>
        <sz val="11"/>
        <rFont val="Arial"/>
        <family val="2"/>
      </rPr>
      <t xml:space="preserve"> - Estudiantes, nuevos Inscriptos y egresados de títulos de posgrado según tipo de título. Año 2014</t>
    </r>
  </si>
  <si>
    <r>
      <t xml:space="preserve">Gráfico 1.1.15 - </t>
    </r>
    <r>
      <rPr>
        <sz val="11"/>
        <rFont val="Arial"/>
        <family val="2"/>
      </rPr>
      <t>Estudiantes de títulos de posgrado según sector de gestión. Año 2014</t>
    </r>
  </si>
  <si>
    <r>
      <t xml:space="preserve">Gráfico 1.1.16 - </t>
    </r>
    <r>
      <rPr>
        <sz val="11"/>
        <rFont val="Arial"/>
        <family val="2"/>
      </rPr>
      <t>Nuevos Inscriptos de títulos de posgrado según sector de gestión. Año 2014</t>
    </r>
  </si>
  <si>
    <r>
      <t xml:space="preserve">Gráfico 1.1.17 - </t>
    </r>
    <r>
      <rPr>
        <sz val="11"/>
        <rFont val="Arial"/>
        <family val="2"/>
      </rPr>
      <t>Egresados de títulos de posgrado según sector de gestión. Año 2014</t>
    </r>
  </si>
  <si>
    <t>Régimen</t>
  </si>
  <si>
    <t xml:space="preserve">Público/Estatal                                   </t>
  </si>
  <si>
    <t>Tipo de la Oferta</t>
  </si>
  <si>
    <r>
      <t xml:space="preserve">Cuadro 1.1.25 - </t>
    </r>
    <r>
      <rPr>
        <sz val="11"/>
        <rFont val="Arial"/>
        <family val="2"/>
      </rPr>
      <t>Estudiantes de títulos de posgrado por tipo de título y sector de gestión,según rama de estudio. Año 2014</t>
    </r>
  </si>
  <si>
    <r>
      <t>Gráfico 1.1.18 -</t>
    </r>
    <r>
      <rPr>
        <sz val="11"/>
        <rFont val="Arial"/>
        <family val="2"/>
      </rPr>
      <t xml:space="preserve"> Estudiantes de títulos de posgrado según rama de estudio y tipo de carrera. Año 2014</t>
    </r>
  </si>
  <si>
    <t>Total de Nuevos Inscriptos</t>
  </si>
  <si>
    <r>
      <t xml:space="preserve">Cuadro 1.1.26 - </t>
    </r>
    <r>
      <rPr>
        <sz val="11"/>
        <rFont val="Arial"/>
        <family val="2"/>
      </rPr>
      <t>Nuevos Inscriptos de títulos de posgrado, por tipo de título y sector de gestión según rama de estudio. Año 2014</t>
    </r>
  </si>
  <si>
    <r>
      <t>Gráfico 1.1.19 -</t>
    </r>
    <r>
      <rPr>
        <sz val="11"/>
        <rFont val="Arial"/>
        <family val="2"/>
      </rPr>
      <t xml:space="preserve"> Nuevos Inscriptos de títulos de posgrado según rama de estudio y tipo de carrera. Año 2014</t>
    </r>
  </si>
  <si>
    <t>Total de Egresados</t>
  </si>
  <si>
    <r>
      <t xml:space="preserve">Cuadro 1.1.27 - </t>
    </r>
    <r>
      <rPr>
        <sz val="11"/>
        <rFont val="Arial"/>
        <family val="2"/>
      </rPr>
      <t>Egresados de títulos de posgrado por tipo de título y sector de gestión,según rama de estudio. Año 2014</t>
    </r>
  </si>
  <si>
    <r>
      <t>Gráfico 1.1.20 -</t>
    </r>
    <r>
      <rPr>
        <sz val="11"/>
        <rFont val="Arial"/>
        <family val="2"/>
      </rPr>
      <t xml:space="preserve"> Egresados de títulos de posgrado según rama de estudio y tipo de título. Año 2014</t>
    </r>
  </si>
  <si>
    <r>
      <rPr>
        <b/>
        <sz val="11"/>
        <rFont val="Arial"/>
        <family val="2"/>
      </rPr>
      <t>Gráfico 1.1.13a -</t>
    </r>
    <r>
      <rPr>
        <sz val="11"/>
        <rFont val="Arial"/>
        <family val="2"/>
      </rPr>
      <t xml:space="preserve"> Estudiantes de títulos de grado de ingeniería comprendidos en las 21 terminales unificadas según CONFEDI,  según terminal. Año 2014</t>
    </r>
  </si>
  <si>
    <r>
      <rPr>
        <b/>
        <sz val="11"/>
        <rFont val="Arial"/>
        <family val="2"/>
      </rPr>
      <t>Gráfico 1.1.13b -</t>
    </r>
    <r>
      <rPr>
        <sz val="11"/>
        <rFont val="Arial"/>
        <family val="2"/>
      </rPr>
      <t xml:space="preserve"> Estudiantes de títulos de grado de ingeniería comprendidos en las 21 terminales unificadas según CONFEDI,  según terminal. Instituciones de Gestión Privada. Año 2014</t>
    </r>
  </si>
  <si>
    <r>
      <rPr>
        <b/>
        <sz val="11"/>
        <rFont val="Arial"/>
        <family val="2"/>
      </rPr>
      <t>Gráfico 1.1.13d -</t>
    </r>
    <r>
      <rPr>
        <sz val="11"/>
        <rFont val="Arial"/>
        <family val="2"/>
      </rPr>
      <t xml:space="preserve"> Estudiantes de títulos de grado de ingeniería comprendidos en las 21 terminales unificadas según CONFEDI,  según terminal y género. Instituciones de Gestión Estatal. Año 2014</t>
    </r>
  </si>
  <si>
    <r>
      <rPr>
        <b/>
        <sz val="11"/>
        <rFont val="Arial"/>
        <family val="2"/>
      </rPr>
      <t>Gráfico 1.1.13e -</t>
    </r>
    <r>
      <rPr>
        <sz val="11"/>
        <rFont val="Arial"/>
        <family val="2"/>
      </rPr>
      <t xml:space="preserve"> Estudiantes de títulos de grado de ingeniería comprendidos en las 21 terminales unificadas según CONFEDI,  según terminal y género. Instituciones de Gestión privada. Año 2014</t>
    </r>
  </si>
  <si>
    <t xml:space="preserve">Cuadro 1.1.20 - Estudiantes, Nuevos Inscriptos y Egresados de títulos de pregado y grado por Rama según región y regimen. Año 2014      </t>
  </si>
  <si>
    <r>
      <t xml:space="preserve">Cuadro 1.1.28- </t>
    </r>
    <r>
      <rPr>
        <sz val="11"/>
        <rFont val="Arial"/>
        <family val="2"/>
      </rPr>
      <t>Estudiantes de títulos de posgrado por tipo de título y sector de gestión, según Región CPRES. Año 2014</t>
    </r>
  </si>
  <si>
    <r>
      <t xml:space="preserve">Cuadro 1.1.29- </t>
    </r>
    <r>
      <rPr>
        <sz val="11"/>
        <rFont val="Arial"/>
        <family val="2"/>
      </rPr>
      <t>Nuevos Inscriptos de títulos de posgrado por tipo de título y sector de gestión, según Región CPRES. Año 2014</t>
    </r>
  </si>
  <si>
    <r>
      <t xml:space="preserve">Cuadro 1.1.30 - </t>
    </r>
    <r>
      <rPr>
        <sz val="11"/>
        <rFont val="Arial"/>
        <family val="2"/>
      </rPr>
      <t>Egresados de títulos de posgrado por sector de gestión y tipo de título, según Región CPRES. Año 2014</t>
    </r>
  </si>
  <si>
    <r>
      <t>Gráfico 1.1.21 -</t>
    </r>
    <r>
      <rPr>
        <sz val="11"/>
        <rFont val="Arial"/>
        <family val="2"/>
      </rPr>
      <t xml:space="preserve"> Estudiantes de títulos de posgrado por tipo de título según región CPRES. Año 2014</t>
    </r>
  </si>
  <si>
    <r>
      <t>Gráfico 1.1.22 -</t>
    </r>
    <r>
      <rPr>
        <sz val="11"/>
        <rFont val="Arial"/>
        <family val="2"/>
      </rPr>
      <t xml:space="preserve"> Nuevos Inscriptos de títulos de posgrado por tipo de título según región CPRES. Año 2014</t>
    </r>
  </si>
  <si>
    <r>
      <t>Gráfico 1.1.23 -</t>
    </r>
    <r>
      <rPr>
        <sz val="11"/>
        <rFont val="Arial"/>
        <family val="2"/>
      </rPr>
      <t xml:space="preserve"> Egresados de títulos de posgrado por tipo de título según región CPRES. Año 2014</t>
    </r>
  </si>
  <si>
    <r>
      <rPr>
        <b/>
        <sz val="11"/>
        <rFont val="Arial"/>
        <family val="2"/>
      </rPr>
      <t>Cuadro 1.1.5a</t>
    </r>
    <r>
      <rPr>
        <sz val="11"/>
        <rFont val="Arial"/>
        <family val="2"/>
      </rPr>
      <t xml:space="preserve"> - Cantidad de ofertas y estudiantes por nivel según sector de gestión. Región Bonaerense. Año 2014</t>
    </r>
  </si>
  <si>
    <t>Sudoeste</t>
  </si>
  <si>
    <t>UTN</t>
  </si>
  <si>
    <t>Escuela Univ Teología</t>
  </si>
  <si>
    <t>UCA</t>
  </si>
  <si>
    <t>UAI</t>
  </si>
  <si>
    <t>Caece</t>
  </si>
  <si>
    <t>Católica La Plata</t>
  </si>
  <si>
    <r>
      <rPr>
        <b/>
        <sz val="11"/>
        <rFont val="Arial"/>
        <family val="2"/>
      </rPr>
      <t>Cuadro 1.1.5b</t>
    </r>
    <r>
      <rPr>
        <sz val="11"/>
        <rFont val="Arial"/>
        <family val="2"/>
      </rPr>
      <t xml:space="preserve"> - Instituciones por sector de gestión. Región Bonaerense. Año 2014</t>
    </r>
  </si>
  <si>
    <t>Entre Ríos</t>
  </si>
  <si>
    <t>Instituto Univ del Gran Rosario</t>
  </si>
  <si>
    <t>Instituto Univ Italiano de Rosario</t>
  </si>
  <si>
    <r>
      <rPr>
        <b/>
        <sz val="11"/>
        <rFont val="Arial"/>
        <family val="2"/>
      </rPr>
      <t>Cuadro 1.1.6a</t>
    </r>
    <r>
      <rPr>
        <sz val="11"/>
        <rFont val="Arial"/>
        <family val="2"/>
      </rPr>
      <t xml:space="preserve"> - Cantidad de ofertas y estudiantes por nivel según sector de gestión. Región Centro-Este. Año 2014</t>
    </r>
  </si>
  <si>
    <r>
      <rPr>
        <b/>
        <sz val="11"/>
        <rFont val="Arial"/>
        <family val="2"/>
      </rPr>
      <t>Cuadro 1.1.6b</t>
    </r>
    <r>
      <rPr>
        <sz val="11"/>
        <rFont val="Arial"/>
        <family val="2"/>
      </rPr>
      <t xml:space="preserve"> - Instituciones por sector de gestión. Región Centro-Este. Año 2014</t>
    </r>
  </si>
  <si>
    <t>Río Cuarto</t>
  </si>
  <si>
    <t>Ciencias Biomédicas de Córdoba</t>
  </si>
  <si>
    <t>Blas Pascal</t>
  </si>
  <si>
    <t>Siglo 21</t>
  </si>
  <si>
    <r>
      <rPr>
        <b/>
        <sz val="11"/>
        <rFont val="Arial"/>
        <family val="2"/>
      </rPr>
      <t>Cuadro 1.1.7b</t>
    </r>
    <r>
      <rPr>
        <sz val="11"/>
        <rFont val="Arial"/>
        <family val="2"/>
      </rPr>
      <t xml:space="preserve"> - Instituciones por sector de gestión. Región Centro-Oeste. Año 2014</t>
    </r>
  </si>
  <si>
    <r>
      <rPr>
        <b/>
        <sz val="11"/>
        <rFont val="Arial"/>
        <family val="2"/>
      </rPr>
      <t>Cuadro 1.1.7a</t>
    </r>
    <r>
      <rPr>
        <sz val="11"/>
        <rFont val="Arial"/>
        <family val="2"/>
      </rPr>
      <t xml:space="preserve"> - Cantidad de ofertas y estudiantes por nivel según sector de gestión. Región Centro-Oeste. Año 2014</t>
    </r>
  </si>
  <si>
    <r>
      <rPr>
        <b/>
        <sz val="11"/>
        <rFont val="Arial"/>
        <family val="2"/>
      </rPr>
      <t>Cuadro 1.1.8a</t>
    </r>
    <r>
      <rPr>
        <sz val="11"/>
        <rFont val="Arial"/>
        <family val="2"/>
      </rPr>
      <t xml:space="preserve"> - Cantidad de ofertas y estudiantes por nivel según sector de gestión. Región Metropolitana. Año 2014</t>
    </r>
  </si>
  <si>
    <r>
      <rPr>
        <b/>
        <sz val="11"/>
        <rFont val="Arial"/>
        <family val="2"/>
      </rPr>
      <t>Cuadro 1.1.8b</t>
    </r>
    <r>
      <rPr>
        <sz val="11"/>
        <rFont val="Arial"/>
        <family val="2"/>
      </rPr>
      <t xml:space="preserve"> - Instituciones por sector de gestión. Región Metropolitana. Año 2014</t>
    </r>
  </si>
  <si>
    <r>
      <rPr>
        <b/>
        <sz val="11"/>
        <rFont val="Arial"/>
        <family val="2"/>
      </rPr>
      <t>Cuadro 1.1.9a</t>
    </r>
    <r>
      <rPr>
        <sz val="11"/>
        <rFont val="Arial"/>
        <family val="2"/>
      </rPr>
      <t xml:space="preserve"> - Cantidad de ofertas y estudiantes por nivel según sector de gestión. Región Noreste. Año 2014</t>
    </r>
  </si>
  <si>
    <r>
      <rPr>
        <b/>
        <sz val="11"/>
        <rFont val="Arial"/>
        <family val="2"/>
      </rPr>
      <t>Cuadro 1.1.9b</t>
    </r>
    <r>
      <rPr>
        <sz val="11"/>
        <rFont val="Arial"/>
        <family val="2"/>
      </rPr>
      <t xml:space="preserve"> - Instituciones por sector de gestión. Región Noreste. Año 2014</t>
    </r>
  </si>
  <si>
    <t>Católica de las Misiones</t>
  </si>
  <si>
    <r>
      <rPr>
        <b/>
        <sz val="11"/>
        <rFont val="Arial"/>
        <family val="2"/>
      </rPr>
      <t>Cuadro 1.1.10a</t>
    </r>
    <r>
      <rPr>
        <sz val="11"/>
        <rFont val="Arial"/>
        <family val="2"/>
      </rPr>
      <t xml:space="preserve"> - Cantidad de ofertas y estudiantes por nivel según sector de gestión. Región Noroeste. Año 2014</t>
    </r>
  </si>
  <si>
    <r>
      <rPr>
        <b/>
        <sz val="11"/>
        <rFont val="Arial"/>
        <family val="2"/>
      </rPr>
      <t>Cuadro 1.1.10b</t>
    </r>
    <r>
      <rPr>
        <sz val="11"/>
        <rFont val="Arial"/>
        <family val="2"/>
      </rPr>
      <t xml:space="preserve"> - Instituciones por sector de gestión. Región Noroeste. Año 2014</t>
    </r>
  </si>
  <si>
    <r>
      <rPr>
        <b/>
        <sz val="11"/>
        <rFont val="Arial"/>
        <family val="2"/>
      </rPr>
      <t>Cuadro 1.1.11a</t>
    </r>
    <r>
      <rPr>
        <sz val="11"/>
        <rFont val="Arial"/>
        <family val="2"/>
      </rPr>
      <t xml:space="preserve"> - Cantidad de ofertas y estudiantes por nivel según sector de gestión. Región Sur. Año 2014</t>
    </r>
  </si>
  <si>
    <r>
      <rPr>
        <b/>
        <sz val="11"/>
        <rFont val="Arial"/>
        <family val="2"/>
      </rPr>
      <t>Cuadro 1.1.11b</t>
    </r>
    <r>
      <rPr>
        <sz val="11"/>
        <rFont val="Arial"/>
        <family val="2"/>
      </rPr>
      <t xml:space="preserve"> - Instituciones por sector de gestión. Región Sur. Año 2014</t>
    </r>
  </si>
  <si>
    <t>Esc arg de negocios</t>
  </si>
  <si>
    <t>River Plata</t>
  </si>
  <si>
    <t>Psicoanalítica de la PBA</t>
  </si>
  <si>
    <t>UMET</t>
  </si>
  <si>
    <t>Di Tella</t>
  </si>
  <si>
    <r>
      <t>Gráfico 1.1.1 -</t>
    </r>
    <r>
      <rPr>
        <sz val="9"/>
        <rFont val="Arial"/>
        <family val="2"/>
      </rPr>
      <t xml:space="preserve"> Ofertas por nivel según sector de gestión. Año 2014</t>
    </r>
  </si>
  <si>
    <r>
      <t xml:space="preserve">Cuadro 1.1.3 - </t>
    </r>
    <r>
      <rPr>
        <sz val="11"/>
        <rFont val="Arial"/>
        <family val="2"/>
      </rPr>
      <t>Ofertas por nivel según sector de gestión. Año 2014</t>
    </r>
  </si>
  <si>
    <r>
      <t xml:space="preserve">Cuadro 1.1.4 - </t>
    </r>
    <r>
      <rPr>
        <sz val="11"/>
        <rFont val="Arial"/>
        <family val="2"/>
      </rPr>
      <t>Ofertas por nivel según sector de gestión y rama de estudios. Año 2014</t>
    </r>
  </si>
  <si>
    <t>regimen</t>
  </si>
  <si>
    <t>a.U</t>
  </si>
  <si>
    <t>b.I</t>
  </si>
  <si>
    <t>a.Público</t>
  </si>
  <si>
    <t>b.Privado</t>
  </si>
  <si>
    <t>c.Intern</t>
  </si>
  <si>
    <t>d.Extranjera</t>
  </si>
  <si>
    <r>
      <t xml:space="preserve">Presupuesto de las Universidades Nacionales </t>
    </r>
    <r>
      <rPr>
        <b/>
        <vertAlign val="superscript"/>
        <sz val="10"/>
        <rFont val="Arial"/>
        <family val="2"/>
      </rPr>
      <t>(1)</t>
    </r>
  </si>
  <si>
    <t>Participación Porcentual</t>
  </si>
  <si>
    <t xml:space="preserve">Variación Presupuestaria </t>
  </si>
  <si>
    <t>Presupuesto x Estudiante (en $)</t>
  </si>
  <si>
    <t>en millones de $ corrientes</t>
  </si>
  <si>
    <t>(1) Transferencias efectivizadas a las UUNN por el total de las Jurisdicciones Nacionales.</t>
  </si>
  <si>
    <t>(2) PIB 2011-2013 según Mensaje de elevación del Proyecto de Ley de Presupuesto para el Ejercicio 2013.</t>
  </si>
  <si>
    <r>
      <t>Fuente:</t>
    </r>
    <r>
      <rPr>
        <sz val="9"/>
        <rFont val="Arial"/>
        <family val="2"/>
      </rPr>
      <t xml:space="preserve"> DNPeIU-SPU</t>
    </r>
  </si>
  <si>
    <t>Aumento Presupuestario</t>
  </si>
  <si>
    <t>Cuadro 1.1.31 -  Participación porcentual del presupuesto transferido a las Universidades Nacionales en el Producto Interno Bruto, en millones de pesos a valores corrientes. Años 2007 a 2014</t>
  </si>
  <si>
    <t>Personal</t>
  </si>
  <si>
    <t>Bienes de Consumo</t>
  </si>
  <si>
    <t>Ss. No Personales</t>
  </si>
  <si>
    <t>Bienes de Uso</t>
  </si>
  <si>
    <t>Transferencias</t>
  </si>
  <si>
    <t>Otros Incisos</t>
  </si>
  <si>
    <t>(en pesos)</t>
  </si>
  <si>
    <t>en $</t>
  </si>
  <si>
    <r>
      <t>Notas:</t>
    </r>
    <r>
      <rPr>
        <sz val="9"/>
        <rFont val="Arial"/>
        <family val="2"/>
      </rPr>
      <t xml:space="preserve"> Los datos surgen de las Cuentas de Cierre al 31-12-13 denunciadas por las Universidades Nacionales, e incluye todas las fuentes de financiamiento.</t>
    </r>
  </si>
  <si>
    <t>2008-2014</t>
  </si>
  <si>
    <r>
      <t>Gráfico 1.1.24 - Evolución presupuestaria en millones de pesos. Período 2007-2014</t>
    </r>
    <r>
      <rPr>
        <b/>
        <vertAlign val="superscript"/>
        <sz val="11"/>
        <rFont val="Arial"/>
        <family val="2"/>
      </rPr>
      <t>(1)</t>
    </r>
  </si>
  <si>
    <t>Cuadro 1.1.32 - Ejecución Presupuestaria Total clasificada por objeto del gasto. En pesos. Año 2014</t>
  </si>
  <si>
    <t>Ss. No personales</t>
  </si>
  <si>
    <t>Gráfico 1.1.25 - Ejecución presupuestaria total por objeto del gasto. En pesos. Año 2014</t>
  </si>
  <si>
    <t xml:space="preserve">Cuadro 1.1.12 - Tasa de Escolarización del Sistema de Educación Superior Argentino de la población de 20 a 24 años, según rango utilizado por OCDE. Años  2001 - 2010 - 2014  </t>
  </si>
  <si>
    <r>
      <t>2014</t>
    </r>
    <r>
      <rPr>
        <b/>
        <vertAlign val="superscript"/>
        <sz val="10"/>
        <rFont val="Arial"/>
        <family val="2"/>
      </rPr>
      <t>(2)</t>
    </r>
  </si>
  <si>
    <t>Cuadro 1.1.13 - Tasa de Escolarización del Sistema de Educación Superior Argentino de la población de 18 a 24 años. Años  2001 - 2010 - 2014</t>
  </si>
  <si>
    <r>
      <t>Cantidad de Estudiantes</t>
    </r>
    <r>
      <rPr>
        <b/>
        <vertAlign val="superscript"/>
        <sz val="10"/>
        <color theme="1"/>
        <rFont val="Arial"/>
        <family val="2"/>
      </rPr>
      <t>(3)</t>
    </r>
  </si>
  <si>
    <r>
      <t>P.I.B.</t>
    </r>
    <r>
      <rPr>
        <b/>
        <vertAlign val="superscript"/>
        <sz val="10"/>
        <rFont val="Arial"/>
        <family val="2"/>
      </rPr>
      <t>(2)</t>
    </r>
  </si>
  <si>
    <t>(3) Este total no incluye los estudiantes de los Institutos Universitarios de: Aeronaútico, Enseñanza Superior del Ejército, Naval, Gendarmería, Seguridad Martíma y Policía Federal Argentina, ni de la Universidad Provincial Autónoma de Entre Ríos y la Universidad del Sudoeste.</t>
  </si>
  <si>
    <r>
      <t>Fuente:</t>
    </r>
    <r>
      <rPr>
        <sz val="10"/>
        <rFont val="Arial"/>
        <family val="2"/>
      </rPr>
      <t xml:space="preserve"> Departamento de Información Universitaria - SPU</t>
    </r>
  </si>
  <si>
    <t>Departamento de Información Universitaria - DNPeIU-SPU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</si>
</sst>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 * #,##0.00_ ;_ * \-#,##0.00_ ;_ * &quot;-&quot;??_ ;_ @_ "/>
    <numFmt numFmtId="164" formatCode="_-* #,##0.00\ _€_-;\-* #,##0.00\ _€_-;_-* &quot;-&quot;??\ _€_-;_-@_-"/>
    <numFmt numFmtId="165" formatCode="#,##0.0"/>
    <numFmt numFmtId="166" formatCode="0.0"/>
    <numFmt numFmtId="167" formatCode="_ * #,##0_ ;_ * \-#,##0_ ;_ * &quot;-&quot;??_ ;_ @_ "/>
    <numFmt numFmtId="168" formatCode="0.0%"/>
  </numFmts>
  <fonts count="61">
    <font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sz val="10"/>
      <color indexed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9"/>
      <color indexed="8"/>
      <name val="Dialog"/>
    </font>
    <font>
      <vertAlign val="superscript"/>
      <sz val="9"/>
      <name val="Arial"/>
      <family val="2"/>
    </font>
    <font>
      <sz val="10"/>
      <color indexed="8"/>
      <name val="Dialog"/>
    </font>
    <font>
      <b/>
      <i/>
      <sz val="10"/>
      <name val="Arial"/>
      <family val="2"/>
    </font>
    <font>
      <b/>
      <sz val="11"/>
      <color indexed="10"/>
      <name val="Arial"/>
      <family val="2"/>
    </font>
    <font>
      <vertAlign val="superscript"/>
      <sz val="10"/>
      <name val="Arial"/>
      <family val="2"/>
    </font>
    <font>
      <sz val="10.5"/>
      <name val="Arial"/>
      <family val="2"/>
    </font>
    <font>
      <b/>
      <sz val="10.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vertAlign val="superscript"/>
      <sz val="10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rgb="FF000000"/>
      <name val="Tahoma"/>
      <family val="2"/>
    </font>
    <font>
      <sz val="16"/>
      <color rgb="FF000000"/>
      <name val="Tahoma"/>
      <family val="2"/>
    </font>
    <font>
      <sz val="14"/>
      <color rgb="FFFF0000"/>
      <name val="Arial"/>
      <family val="2"/>
    </font>
    <font>
      <b/>
      <sz val="10"/>
      <color rgb="FFFF0000"/>
      <name val="Arial"/>
      <family val="2"/>
    </font>
    <font>
      <b/>
      <sz val="9"/>
      <color rgb="FFFF0000"/>
      <name val="Arial"/>
      <family val="2"/>
    </font>
    <font>
      <sz val="9"/>
      <color theme="1"/>
      <name val="Calibri"/>
      <family val="2"/>
      <scheme val="minor"/>
    </font>
    <font>
      <b/>
      <sz val="9"/>
      <color theme="1"/>
      <name val="Arial"/>
      <family val="2"/>
    </font>
    <font>
      <b/>
      <sz val="14"/>
      <color rgb="FFFF0000"/>
      <name val="Arial"/>
      <family val="2"/>
    </font>
    <font>
      <sz val="9"/>
      <color rgb="FFFF0000"/>
      <name val="Arial"/>
      <family val="2"/>
    </font>
    <font>
      <sz val="10"/>
      <color rgb="FFFF0000"/>
      <name val="Arial"/>
      <family val="2"/>
    </font>
    <font>
      <sz val="8"/>
      <color theme="1"/>
      <name val="Calibri"/>
      <family val="2"/>
      <scheme val="minor"/>
    </font>
    <font>
      <vertAlign val="superscript"/>
      <sz val="11"/>
      <name val="Arial"/>
      <family val="2"/>
    </font>
    <font>
      <b/>
      <sz val="8"/>
      <color theme="1"/>
      <name val="Arial"/>
      <family val="2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b/>
      <sz val="11"/>
      <color indexed="8"/>
      <name val="Calibri"/>
      <family val="2"/>
    </font>
    <font>
      <sz val="9"/>
      <color theme="0"/>
      <name val="Arial"/>
      <family val="2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b/>
      <sz val="9"/>
      <color theme="0"/>
      <name val="Arial"/>
      <family val="2"/>
    </font>
    <font>
      <b/>
      <sz val="9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9"/>
      <name val="Calibri"/>
      <family val="2"/>
      <scheme val="minor"/>
    </font>
    <font>
      <vertAlign val="superscript"/>
      <sz val="9"/>
      <color theme="1"/>
      <name val="Calibri"/>
      <family val="2"/>
      <scheme val="minor"/>
    </font>
    <font>
      <vertAlign val="superscript"/>
      <sz val="9"/>
      <color theme="1"/>
      <name val="Arial"/>
      <family val="2"/>
    </font>
    <font>
      <sz val="8"/>
      <color theme="0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color theme="0"/>
      <name val="Calibri"/>
      <family val="2"/>
      <scheme val="minor"/>
    </font>
    <font>
      <sz val="9"/>
      <color theme="0"/>
      <name val="Calibri"/>
      <family val="2"/>
      <scheme val="minor"/>
    </font>
    <font>
      <b/>
      <sz val="9"/>
      <color theme="0"/>
      <name val="Calibri"/>
      <family val="2"/>
      <scheme val="minor"/>
    </font>
    <font>
      <b/>
      <vertAlign val="superscript"/>
      <sz val="11"/>
      <name val="Arial"/>
      <family val="2"/>
    </font>
    <font>
      <b/>
      <vertAlign val="superscript"/>
      <sz val="10"/>
      <color theme="1"/>
      <name val="Arial"/>
      <family val="2"/>
    </font>
    <font>
      <b/>
      <sz val="10"/>
      <color theme="4" tint="-0.249977111117893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theme="4" tint="0.79998168889431442"/>
      </patternFill>
    </fill>
  </fills>
  <borders count="5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theme="9" tint="0.59996337778862885"/>
      </bottom>
      <diagonal/>
    </border>
    <border>
      <left/>
      <right/>
      <top style="medium">
        <color theme="9" tint="0.59996337778862885"/>
      </top>
      <bottom/>
      <diagonal/>
    </border>
  </borders>
  <cellStyleXfs count="19">
    <xf numFmtId="0" fontId="0" fillId="0" borderId="0" applyBorder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0" fillId="0" borderId="0" applyNumberFormat="0" applyBorder="0" applyProtection="0"/>
    <xf numFmtId="0" fontId="20" fillId="0" borderId="0" applyNumberFormat="0" applyBorder="0" applyProtection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0" borderId="0"/>
    <xf numFmtId="0" fontId="20" fillId="0" borderId="0"/>
    <xf numFmtId="0" fontId="20" fillId="0" borderId="0"/>
    <xf numFmtId="0" fontId="20" fillId="0" borderId="0"/>
    <xf numFmtId="0" fontId="1" fillId="0" borderId="0"/>
    <xf numFmtId="0" fontId="1" fillId="0" borderId="0" applyBorder="0"/>
    <xf numFmtId="9" fontId="1" fillId="0" borderId="0" applyFont="0" applyFill="0" applyBorder="0" applyAlignment="0" applyProtection="0"/>
  </cellStyleXfs>
  <cellXfs count="1278">
    <xf numFmtId="0" fontId="0" fillId="0" borderId="0" xfId="0"/>
    <xf numFmtId="0" fontId="2" fillId="3" borderId="0" xfId="0" applyFont="1" applyFill="1"/>
    <xf numFmtId="0" fontId="3" fillId="3" borderId="0" xfId="0" applyFont="1" applyFill="1"/>
    <xf numFmtId="0" fontId="0" fillId="3" borderId="0" xfId="0" applyFill="1"/>
    <xf numFmtId="0" fontId="0" fillId="3" borderId="0" xfId="0" applyFill="1" applyBorder="1"/>
    <xf numFmtId="0" fontId="2" fillId="3" borderId="0" xfId="0" applyFont="1" applyFill="1" applyBorder="1" applyAlignment="1">
      <alignment horizontal="center" vertical="center"/>
    </xf>
    <xf numFmtId="0" fontId="2" fillId="3" borderId="0" xfId="0" applyFont="1" applyFill="1" applyBorder="1" applyAlignment="1">
      <alignment horizontal="center" vertical="center" wrapText="1"/>
    </xf>
    <xf numFmtId="0" fontId="2" fillId="3" borderId="0" xfId="0" applyFont="1" applyFill="1" applyBorder="1"/>
    <xf numFmtId="0" fontId="5" fillId="3" borderId="0" xfId="0" applyFont="1" applyFill="1"/>
    <xf numFmtId="0" fontId="4" fillId="3" borderId="0" xfId="0" applyFont="1" applyFill="1"/>
    <xf numFmtId="0" fontId="6" fillId="3" borderId="0" xfId="0" applyFont="1" applyFill="1"/>
    <xf numFmtId="1" fontId="0" fillId="3" borderId="0" xfId="0" applyNumberFormat="1" applyFill="1"/>
    <xf numFmtId="0" fontId="25" fillId="3" borderId="0" xfId="0" applyFont="1" applyFill="1" applyBorder="1" applyAlignment="1">
      <alignment horizontal="right" vertical="center" wrapText="1" readingOrder="1"/>
    </xf>
    <xf numFmtId="0" fontId="26" fillId="3" borderId="0" xfId="0" applyFont="1" applyFill="1" applyBorder="1" applyAlignment="1">
      <alignment horizontal="right" vertical="center" wrapText="1" readingOrder="1"/>
    </xf>
    <xf numFmtId="0" fontId="7" fillId="3" borderId="0" xfId="0" applyFont="1" applyFill="1" applyBorder="1"/>
    <xf numFmtId="0" fontId="7" fillId="3" borderId="0" xfId="0" applyFont="1" applyFill="1"/>
    <xf numFmtId="0" fontId="7" fillId="3" borderId="0" xfId="0" applyFont="1" applyFill="1" applyBorder="1" applyAlignment="1">
      <alignment vertical="center"/>
    </xf>
    <xf numFmtId="0" fontId="6" fillId="3" borderId="0" xfId="0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center" vertical="center" wrapText="1"/>
    </xf>
    <xf numFmtId="166" fontId="7" fillId="3" borderId="0" xfId="0" applyNumberFormat="1" applyFont="1" applyFill="1"/>
    <xf numFmtId="0" fontId="6" fillId="3" borderId="0" xfId="0" applyFont="1" applyFill="1" applyBorder="1"/>
    <xf numFmtId="3" fontId="7" fillId="3" borderId="0" xfId="0" applyNumberFormat="1" applyFont="1" applyFill="1"/>
    <xf numFmtId="0" fontId="3" fillId="2" borderId="0" xfId="0" applyFont="1" applyFill="1" applyBorder="1" applyAlignment="1">
      <alignment horizontal="center"/>
    </xf>
    <xf numFmtId="0" fontId="4" fillId="0" borderId="0" xfId="0" applyFont="1" applyBorder="1" applyAlignment="1">
      <alignment vertical="center"/>
    </xf>
    <xf numFmtId="0" fontId="27" fillId="2" borderId="0" xfId="0" applyFont="1" applyFill="1"/>
    <xf numFmtId="0" fontId="0" fillId="2" borderId="0" xfId="0" applyFill="1" applyBorder="1" applyAlignment="1">
      <alignment vertical="center"/>
    </xf>
    <xf numFmtId="0" fontId="3" fillId="2" borderId="0" xfId="0" applyFont="1" applyFill="1" applyBorder="1" applyAlignment="1">
      <alignment horizontal="center" vertical="center" wrapText="1"/>
    </xf>
    <xf numFmtId="3" fontId="2" fillId="2" borderId="0" xfId="0" applyNumberFormat="1" applyFont="1" applyFill="1" applyBorder="1" applyAlignment="1"/>
    <xf numFmtId="0" fontId="3" fillId="2" borderId="0" xfId="0" applyFont="1" applyFill="1" applyBorder="1" applyAlignment="1">
      <alignment horizontal="right"/>
    </xf>
    <xf numFmtId="3" fontId="3" fillId="2" borderId="0" xfId="0" applyNumberFormat="1" applyFont="1" applyFill="1" applyBorder="1" applyAlignment="1">
      <alignment horizontal="right" indent="1"/>
    </xf>
    <xf numFmtId="3" fontId="4" fillId="2" borderId="0" xfId="0" applyNumberFormat="1" applyFont="1" applyFill="1" applyBorder="1" applyAlignment="1"/>
    <xf numFmtId="0" fontId="3" fillId="2" borderId="0" xfId="0" applyFont="1" applyFill="1" applyBorder="1"/>
    <xf numFmtId="0" fontId="10" fillId="2" borderId="0" xfId="0" applyFont="1" applyFill="1" applyBorder="1" applyAlignment="1">
      <alignment wrapText="1"/>
    </xf>
    <xf numFmtId="0" fontId="10" fillId="2" borderId="0" xfId="0" applyFont="1" applyFill="1" applyBorder="1" applyAlignment="1">
      <alignment horizontal="left" wrapText="1"/>
    </xf>
    <xf numFmtId="0" fontId="1" fillId="2" borderId="0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left" vertical="center" wrapText="1"/>
    </xf>
    <xf numFmtId="3" fontId="3" fillId="2" borderId="1" xfId="0" applyNumberFormat="1" applyFont="1" applyFill="1" applyBorder="1" applyAlignment="1">
      <alignment horizontal="right" vertical="center"/>
    </xf>
    <xf numFmtId="165" fontId="3" fillId="2" borderId="1" xfId="0" applyNumberFormat="1" applyFont="1" applyFill="1" applyBorder="1" applyAlignment="1">
      <alignment horizontal="right" vertical="center"/>
    </xf>
    <xf numFmtId="166" fontId="6" fillId="2" borderId="0" xfId="0" applyNumberFormat="1" applyFont="1" applyFill="1" applyAlignment="1">
      <alignment horizontal="right" vertical="center"/>
    </xf>
    <xf numFmtId="166" fontId="6" fillId="2" borderId="0" xfId="0" applyNumberFormat="1" applyFon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0" fontId="3" fillId="2" borderId="0" xfId="0" applyFont="1" applyFill="1" applyBorder="1" applyAlignment="1">
      <alignment horizontal="left" vertical="center"/>
    </xf>
    <xf numFmtId="3" fontId="3" fillId="2" borderId="0" xfId="0" applyNumberFormat="1" applyFont="1" applyFill="1" applyBorder="1" applyAlignment="1">
      <alignment horizontal="right" vertical="center"/>
    </xf>
    <xf numFmtId="0" fontId="3" fillId="2" borderId="0" xfId="0" applyFont="1" applyFill="1" applyBorder="1" applyAlignment="1">
      <alignment horizontal="right" vertical="center" wrapText="1"/>
    </xf>
    <xf numFmtId="0" fontId="10" fillId="2" borderId="0" xfId="0" applyFont="1" applyFill="1" applyBorder="1" applyAlignment="1">
      <alignment horizontal="right" vertical="center" wrapText="1"/>
    </xf>
    <xf numFmtId="0" fontId="3" fillId="2" borderId="1" xfId="0" applyFont="1" applyFill="1" applyBorder="1" applyAlignment="1">
      <alignment horizontal="left" vertical="center"/>
    </xf>
    <xf numFmtId="3" fontId="1" fillId="2" borderId="1" xfId="10" applyNumberFormat="1" applyFont="1" applyFill="1" applyBorder="1" applyAlignment="1">
      <alignment horizontal="right" vertical="center"/>
    </xf>
    <xf numFmtId="0" fontId="1" fillId="2" borderId="0" xfId="0" applyFont="1" applyFill="1" applyAlignment="1">
      <alignment horizontal="right" vertical="center"/>
    </xf>
    <xf numFmtId="0" fontId="3" fillId="2" borderId="5" xfId="0" applyFont="1" applyFill="1" applyBorder="1" applyAlignment="1">
      <alignment horizontal="left" vertical="center"/>
    </xf>
    <xf numFmtId="3" fontId="11" fillId="2" borderId="0" xfId="0" applyNumberFormat="1" applyFont="1" applyFill="1"/>
    <xf numFmtId="0" fontId="28" fillId="2" borderId="0" xfId="0" applyFont="1" applyFill="1"/>
    <xf numFmtId="3" fontId="0" fillId="2" borderId="0" xfId="0" applyNumberFormat="1" applyFill="1"/>
    <xf numFmtId="0" fontId="6" fillId="2" borderId="0" xfId="0" applyFont="1" applyFill="1" applyBorder="1" applyAlignment="1">
      <alignment wrapText="1"/>
    </xf>
    <xf numFmtId="0" fontId="6" fillId="2" borderId="0" xfId="0" applyFont="1" applyFill="1" applyBorder="1" applyAlignment="1">
      <alignment horizontal="center"/>
    </xf>
    <xf numFmtId="0" fontId="7" fillId="2" borderId="0" xfId="0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left" vertical="center" wrapText="1"/>
    </xf>
    <xf numFmtId="3" fontId="6" fillId="2" borderId="1" xfId="0" applyNumberFormat="1" applyFont="1" applyFill="1" applyBorder="1" applyAlignment="1">
      <alignment vertical="center"/>
    </xf>
    <xf numFmtId="3" fontId="6" fillId="2" borderId="0" xfId="0" applyNumberFormat="1" applyFont="1" applyFill="1" applyBorder="1" applyAlignment="1">
      <alignment vertical="center"/>
    </xf>
    <xf numFmtId="0" fontId="6" fillId="2" borderId="0" xfId="0" applyFont="1" applyFill="1" applyBorder="1" applyAlignment="1">
      <alignment horizontal="right" vertical="center" wrapText="1"/>
    </xf>
    <xf numFmtId="0" fontId="6" fillId="2" borderId="1" xfId="0" applyFont="1" applyFill="1" applyBorder="1" applyAlignment="1">
      <alignment vertical="center"/>
    </xf>
    <xf numFmtId="3" fontId="7" fillId="2" borderId="1" xfId="10" applyNumberFormat="1" applyFont="1" applyFill="1" applyBorder="1" applyAlignment="1">
      <alignment horizontal="right" vertical="center"/>
    </xf>
    <xf numFmtId="166" fontId="6" fillId="0" borderId="1" xfId="0" applyNumberFormat="1" applyFont="1" applyBorder="1" applyAlignment="1">
      <alignment vertical="center"/>
    </xf>
    <xf numFmtId="0" fontId="6" fillId="2" borderId="5" xfId="0" applyFont="1" applyFill="1" applyBorder="1" applyAlignment="1">
      <alignment vertical="center"/>
    </xf>
    <xf numFmtId="0" fontId="6" fillId="0" borderId="0" xfId="0" applyFont="1" applyFill="1"/>
    <xf numFmtId="0" fontId="29" fillId="2" borderId="0" xfId="0" applyFont="1" applyFill="1"/>
    <xf numFmtId="0" fontId="6" fillId="2" borderId="0" xfId="0" applyFont="1" applyFill="1" applyBorder="1" applyAlignment="1">
      <alignment horizontal="left" wrapText="1"/>
    </xf>
    <xf numFmtId="0" fontId="6" fillId="2" borderId="1" xfId="0" applyFont="1" applyFill="1" applyBorder="1"/>
    <xf numFmtId="0" fontId="6" fillId="2" borderId="5" xfId="0" applyFont="1" applyFill="1" applyBorder="1"/>
    <xf numFmtId="0" fontId="30" fillId="3" borderId="0" xfId="12" applyFont="1" applyFill="1"/>
    <xf numFmtId="0" fontId="6" fillId="3" borderId="0" xfId="12" applyFont="1" applyFill="1" applyBorder="1"/>
    <xf numFmtId="0" fontId="7" fillId="3" borderId="0" xfId="12" applyFont="1" applyFill="1" applyBorder="1"/>
    <xf numFmtId="0" fontId="7" fillId="3" borderId="4" xfId="12" applyFont="1" applyFill="1" applyBorder="1"/>
    <xf numFmtId="3" fontId="9" fillId="3" borderId="0" xfId="12" applyNumberFormat="1" applyFont="1" applyFill="1" applyBorder="1"/>
    <xf numFmtId="3" fontId="6" fillId="3" borderId="0" xfId="12" applyNumberFormat="1" applyFont="1" applyFill="1" applyBorder="1"/>
    <xf numFmtId="0" fontId="6" fillId="3" borderId="10" xfId="12" applyFont="1" applyFill="1" applyBorder="1"/>
    <xf numFmtId="0" fontId="7" fillId="3" borderId="2" xfId="12" applyFont="1" applyFill="1" applyBorder="1"/>
    <xf numFmtId="0" fontId="7" fillId="3" borderId="3" xfId="12" applyFont="1" applyFill="1" applyBorder="1"/>
    <xf numFmtId="3" fontId="7" fillId="3" borderId="0" xfId="12" applyNumberFormat="1" applyFont="1" applyFill="1" applyBorder="1"/>
    <xf numFmtId="37" fontId="12" fillId="3" borderId="0" xfId="12" applyNumberFormat="1" applyFont="1" applyFill="1" applyBorder="1" applyAlignment="1">
      <alignment vertical="top" wrapText="1"/>
    </xf>
    <xf numFmtId="1" fontId="30" fillId="3" borderId="0" xfId="12" applyNumberFormat="1" applyFont="1" applyFill="1"/>
    <xf numFmtId="0" fontId="7" fillId="3" borderId="5" xfId="12" applyFont="1" applyFill="1" applyBorder="1"/>
    <xf numFmtId="3" fontId="7" fillId="3" borderId="0" xfId="12" applyNumberFormat="1" applyFont="1" applyFill="1" applyBorder="1" applyAlignment="1">
      <alignment horizontal="right"/>
    </xf>
    <xf numFmtId="3" fontId="30" fillId="3" borderId="0" xfId="12" applyNumberFormat="1" applyFont="1" applyFill="1" applyBorder="1" applyAlignment="1">
      <alignment horizontal="right"/>
    </xf>
    <xf numFmtId="0" fontId="6" fillId="3" borderId="0" xfId="12" applyFont="1" applyFill="1"/>
    <xf numFmtId="0" fontId="2" fillId="2" borderId="0" xfId="0" applyFont="1" applyFill="1" applyBorder="1" applyAlignment="1">
      <alignment vertical="center" wrapText="1"/>
    </xf>
    <xf numFmtId="3" fontId="0" fillId="2" borderId="0" xfId="0" applyNumberFormat="1" applyFill="1" applyBorder="1"/>
    <xf numFmtId="0" fontId="2" fillId="2" borderId="0" xfId="0" applyFont="1" applyFill="1" applyBorder="1" applyAlignment="1">
      <alignment horizontal="center"/>
    </xf>
    <xf numFmtId="3" fontId="0" fillId="3" borderId="0" xfId="0" applyNumberFormat="1" applyFill="1" applyBorder="1"/>
    <xf numFmtId="37" fontId="14" fillId="3" borderId="0" xfId="0" applyNumberFormat="1" applyFont="1" applyFill="1" applyBorder="1" applyAlignment="1">
      <alignment vertical="top" wrapText="1"/>
    </xf>
    <xf numFmtId="0" fontId="4" fillId="2" borderId="0" xfId="0" applyFont="1" applyFill="1" applyBorder="1"/>
    <xf numFmtId="3" fontId="2" fillId="2" borderId="0" xfId="0" applyNumberFormat="1" applyFont="1" applyFill="1" applyBorder="1"/>
    <xf numFmtId="3" fontId="0" fillId="3" borderId="0" xfId="0" applyNumberFormat="1" applyFill="1" applyBorder="1" applyAlignment="1">
      <alignment horizontal="right"/>
    </xf>
    <xf numFmtId="3" fontId="2" fillId="3" borderId="0" xfId="0" applyNumberFormat="1" applyFont="1" applyFill="1" applyBorder="1"/>
    <xf numFmtId="3" fontId="4" fillId="2" borderId="0" xfId="0" applyNumberFormat="1" applyFont="1" applyFill="1" applyBorder="1"/>
    <xf numFmtId="0" fontId="3" fillId="2" borderId="0" xfId="0" applyFont="1" applyFill="1" applyBorder="1" applyAlignment="1">
      <alignment horizontal="center" wrapText="1"/>
    </xf>
    <xf numFmtId="3" fontId="1" fillId="2" borderId="0" xfId="0" applyNumberFormat="1" applyFont="1" applyFill="1" applyBorder="1"/>
    <xf numFmtId="166" fontId="0" fillId="2" borderId="0" xfId="0" applyNumberFormat="1" applyFill="1" applyBorder="1"/>
    <xf numFmtId="3" fontId="3" fillId="2" borderId="0" xfId="0" applyNumberFormat="1" applyFont="1" applyFill="1" applyAlignment="1">
      <alignment vertical="center"/>
    </xf>
    <xf numFmtId="166" fontId="0" fillId="2" borderId="0" xfId="0" applyNumberFormat="1" applyFill="1"/>
    <xf numFmtId="0" fontId="7" fillId="2" borderId="0" xfId="0" applyFont="1" applyFill="1" applyAlignment="1">
      <alignment wrapText="1"/>
    </xf>
    <xf numFmtId="0" fontId="7" fillId="3" borderId="0" xfId="0" applyFont="1" applyFill="1" applyBorder="1" applyAlignment="1">
      <alignment wrapText="1"/>
    </xf>
    <xf numFmtId="0" fontId="31" fillId="3" borderId="0" xfId="0" applyFont="1" applyFill="1" applyBorder="1"/>
    <xf numFmtId="3" fontId="31" fillId="3" borderId="0" xfId="0" applyNumberFormat="1" applyFont="1" applyFill="1" applyBorder="1"/>
    <xf numFmtId="3" fontId="7" fillId="3" borderId="0" xfId="0" applyNumberFormat="1" applyFont="1" applyFill="1" applyBorder="1"/>
    <xf numFmtId="0" fontId="6" fillId="2" borderId="2" xfId="0" applyFont="1" applyFill="1" applyBorder="1"/>
    <xf numFmtId="3" fontId="6" fillId="3" borderId="2" xfId="0" applyNumberFormat="1" applyFont="1" applyFill="1" applyBorder="1" applyAlignment="1"/>
    <xf numFmtId="3" fontId="6" fillId="3" borderId="0" xfId="0" applyNumberFormat="1" applyFont="1" applyFill="1" applyBorder="1" applyAlignment="1">
      <alignment horizontal="right" indent="1"/>
    </xf>
    <xf numFmtId="0" fontId="7" fillId="3" borderId="3" xfId="0" applyFont="1" applyFill="1" applyBorder="1"/>
    <xf numFmtId="37" fontId="12" fillId="3" borderId="0" xfId="0" applyNumberFormat="1" applyFont="1" applyFill="1" applyBorder="1" applyAlignment="1">
      <alignment vertical="top" wrapText="1"/>
    </xf>
    <xf numFmtId="0" fontId="6" fillId="2" borderId="16" xfId="0" applyFont="1" applyFill="1" applyBorder="1"/>
    <xf numFmtId="3" fontId="6" fillId="3" borderId="0" xfId="0" applyNumberFormat="1" applyFont="1" applyFill="1" applyBorder="1" applyAlignment="1"/>
    <xf numFmtId="0" fontId="7" fillId="3" borderId="0" xfId="0" applyFont="1" applyFill="1" applyAlignment="1">
      <alignment vertical="center"/>
    </xf>
    <xf numFmtId="0" fontId="1" fillId="2" borderId="0" xfId="0" applyFont="1" applyFill="1"/>
    <xf numFmtId="0" fontId="32" fillId="2" borderId="0" xfId="0" applyFont="1" applyFill="1"/>
    <xf numFmtId="0" fontId="0" fillId="0" borderId="13" xfId="0" applyBorder="1"/>
    <xf numFmtId="0" fontId="24" fillId="0" borderId="19" xfId="0" applyFont="1" applyBorder="1" applyAlignment="1"/>
    <xf numFmtId="0" fontId="24" fillId="0" borderId="20" xfId="0" applyFont="1" applyBorder="1" applyAlignment="1"/>
    <xf numFmtId="0" fontId="24" fillId="0" borderId="9" xfId="0" applyFont="1" applyBorder="1" applyAlignment="1"/>
    <xf numFmtId="0" fontId="24" fillId="3" borderId="0" xfId="0" applyFont="1" applyFill="1" applyBorder="1" applyAlignment="1"/>
    <xf numFmtId="0" fontId="7" fillId="3" borderId="0" xfId="0" applyFont="1" applyFill="1" applyBorder="1" applyAlignment="1">
      <alignment horizontal="center" vertical="center"/>
    </xf>
    <xf numFmtId="167" fontId="6" fillId="3" borderId="10" xfId="1" applyNumberFormat="1" applyFont="1" applyFill="1" applyBorder="1" applyAlignment="1">
      <alignment vertical="center"/>
    </xf>
    <xf numFmtId="167" fontId="6" fillId="3" borderId="1" xfId="1" applyNumberFormat="1" applyFont="1" applyFill="1" applyBorder="1" applyAlignment="1">
      <alignment vertical="center"/>
    </xf>
    <xf numFmtId="167" fontId="6" fillId="3" borderId="21" xfId="1" applyNumberFormat="1" applyFont="1" applyFill="1" applyBorder="1" applyAlignment="1">
      <alignment vertical="center"/>
    </xf>
    <xf numFmtId="167" fontId="6" fillId="3" borderId="11" xfId="1" applyNumberFormat="1" applyFont="1" applyFill="1" applyBorder="1" applyAlignment="1">
      <alignment vertical="center"/>
    </xf>
    <xf numFmtId="167" fontId="6" fillId="3" borderId="0" xfId="1" applyNumberFormat="1" applyFont="1" applyFill="1" applyBorder="1" applyAlignment="1">
      <alignment vertical="center"/>
    </xf>
    <xf numFmtId="167" fontId="7" fillId="3" borderId="17" xfId="1" applyNumberFormat="1" applyFont="1" applyFill="1" applyBorder="1" applyAlignment="1">
      <alignment horizontal="left" vertical="center" wrapText="1"/>
    </xf>
    <xf numFmtId="167" fontId="7" fillId="3" borderId="0" xfId="1" applyNumberFormat="1" applyFont="1" applyFill="1" applyBorder="1" applyAlignment="1">
      <alignment vertical="center"/>
    </xf>
    <xf numFmtId="167" fontId="7" fillId="3" borderId="3" xfId="1" applyNumberFormat="1" applyFont="1" applyFill="1" applyBorder="1" applyAlignment="1">
      <alignment vertical="center"/>
    </xf>
    <xf numFmtId="167" fontId="7" fillId="3" borderId="4" xfId="1" applyNumberFormat="1" applyFont="1" applyFill="1" applyBorder="1" applyAlignment="1">
      <alignment vertical="center"/>
    </xf>
    <xf numFmtId="167" fontId="7" fillId="3" borderId="17" xfId="1" applyNumberFormat="1" applyFont="1" applyFill="1" applyBorder="1" applyAlignment="1">
      <alignment vertical="center"/>
    </xf>
    <xf numFmtId="167" fontId="7" fillId="3" borderId="18" xfId="1" applyNumberFormat="1" applyFont="1" applyFill="1" applyBorder="1" applyAlignment="1">
      <alignment vertical="center"/>
    </xf>
    <xf numFmtId="167" fontId="7" fillId="3" borderId="8" xfId="1" applyNumberFormat="1" applyFont="1" applyFill="1" applyBorder="1" applyAlignment="1">
      <alignment vertical="center"/>
    </xf>
    <xf numFmtId="167" fontId="7" fillId="3" borderId="5" xfId="1" applyNumberFormat="1" applyFont="1" applyFill="1" applyBorder="1" applyAlignment="1">
      <alignment vertical="center"/>
    </xf>
    <xf numFmtId="167" fontId="7" fillId="3" borderId="6" xfId="1" applyNumberFormat="1" applyFont="1" applyFill="1" applyBorder="1" applyAlignment="1">
      <alignment vertical="center"/>
    </xf>
    <xf numFmtId="0" fontId="6" fillId="3" borderId="0" xfId="0" applyFont="1" applyFill="1" applyAlignment="1">
      <alignment vertical="center" wrapText="1"/>
    </xf>
    <xf numFmtId="0" fontId="32" fillId="3" borderId="0" xfId="0" applyFont="1" applyFill="1"/>
    <xf numFmtId="0" fontId="2" fillId="2" borderId="0" xfId="16" applyFont="1" applyFill="1"/>
    <xf numFmtId="0" fontId="3" fillId="2" borderId="0" xfId="16" applyFont="1" applyFill="1"/>
    <xf numFmtId="0" fontId="11" fillId="2" borderId="0" xfId="16" applyFont="1" applyFill="1"/>
    <xf numFmtId="0" fontId="11" fillId="2" borderId="0" xfId="16" applyFont="1" applyFill="1" applyAlignment="1">
      <alignment wrapText="1"/>
    </xf>
    <xf numFmtId="0" fontId="1" fillId="2" borderId="0" xfId="16" applyFill="1"/>
    <xf numFmtId="0" fontId="1" fillId="2" borderId="0" xfId="16" applyFont="1" applyFill="1"/>
    <xf numFmtId="0" fontId="1" fillId="2" borderId="0" xfId="16" applyFont="1" applyFill="1" applyAlignment="1">
      <alignment wrapText="1"/>
    </xf>
    <xf numFmtId="0" fontId="11" fillId="2" borderId="0" xfId="16" applyFont="1" applyFill="1" applyBorder="1"/>
    <xf numFmtId="0" fontId="7" fillId="2" borderId="0" xfId="16" applyFont="1" applyFill="1" applyBorder="1"/>
    <xf numFmtId="0" fontId="7" fillId="2" borderId="0" xfId="16" applyFont="1" applyFill="1" applyBorder="1" applyAlignment="1">
      <alignment horizontal="center"/>
    </xf>
    <xf numFmtId="0" fontId="6" fillId="2" borderId="0" xfId="16" applyFont="1" applyFill="1" applyBorder="1" applyAlignment="1">
      <alignment horizontal="center"/>
    </xf>
    <xf numFmtId="0" fontId="7" fillId="2" borderId="0" xfId="16" applyFont="1" applyFill="1" applyBorder="1" applyAlignment="1">
      <alignment horizontal="right" vertical="center" wrapText="1"/>
    </xf>
    <xf numFmtId="3" fontId="7" fillId="2" borderId="0" xfId="1" applyNumberFormat="1" applyFont="1" applyFill="1" applyBorder="1"/>
    <xf numFmtId="166" fontId="7" fillId="2" borderId="0" xfId="1" applyNumberFormat="1" applyFont="1" applyFill="1" applyBorder="1"/>
    <xf numFmtId="3" fontId="6" fillId="2" borderId="0" xfId="1" applyNumberFormat="1" applyFont="1" applyFill="1" applyBorder="1"/>
    <xf numFmtId="167" fontId="7" fillId="2" borderId="0" xfId="1" applyNumberFormat="1" applyFont="1" applyFill="1" applyBorder="1"/>
    <xf numFmtId="167" fontId="6" fillId="2" borderId="0" xfId="1" applyNumberFormat="1" applyFont="1" applyFill="1" applyBorder="1"/>
    <xf numFmtId="3" fontId="7" fillId="2" borderId="0" xfId="16" applyNumberFormat="1" applyFont="1" applyFill="1" applyBorder="1"/>
    <xf numFmtId="166" fontId="7" fillId="2" borderId="0" xfId="16" applyNumberFormat="1" applyFont="1" applyFill="1" applyBorder="1"/>
    <xf numFmtId="167" fontId="1" fillId="2" borderId="0" xfId="16" applyNumberFormat="1" applyFont="1" applyFill="1" applyBorder="1"/>
    <xf numFmtId="0" fontId="1" fillId="2" borderId="0" xfId="16" applyFont="1" applyFill="1" applyAlignment="1">
      <alignment horizontal="left"/>
    </xf>
    <xf numFmtId="3" fontId="11" fillId="2" borderId="0" xfId="16" quotePrefix="1" applyNumberFormat="1" applyFont="1" applyFill="1" applyBorder="1" applyAlignment="1">
      <alignment horizontal="right"/>
    </xf>
    <xf numFmtId="0" fontId="3" fillId="0" borderId="0" xfId="0" applyFont="1" applyFill="1"/>
    <xf numFmtId="0" fontId="1" fillId="2" borderId="0" xfId="16" applyFill="1" applyBorder="1"/>
    <xf numFmtId="3" fontId="1" fillId="2" borderId="0" xfId="16" applyNumberFormat="1" applyFill="1"/>
    <xf numFmtId="3" fontId="1" fillId="2" borderId="0" xfId="16" applyNumberFormat="1" applyFont="1" applyFill="1" applyBorder="1"/>
    <xf numFmtId="0" fontId="5" fillId="2" borderId="0" xfId="16" applyFont="1" applyFill="1"/>
    <xf numFmtId="3" fontId="1" fillId="2" borderId="0" xfId="1" applyNumberFormat="1" applyFont="1" applyFill="1" applyBorder="1"/>
    <xf numFmtId="3" fontId="1" fillId="2" borderId="0" xfId="1" applyNumberFormat="1" applyFont="1" applyFill="1" applyBorder="1" applyAlignment="1">
      <alignment horizontal="right" vertical="center"/>
    </xf>
    <xf numFmtId="0" fontId="1" fillId="2" borderId="0" xfId="16" applyFont="1" applyFill="1" applyBorder="1" applyAlignment="1">
      <alignment horizontal="left"/>
    </xf>
    <xf numFmtId="0" fontId="2" fillId="2" borderId="0" xfId="16" applyFont="1" applyFill="1" applyAlignment="1"/>
    <xf numFmtId="0" fontId="16" fillId="2" borderId="0" xfId="16" applyFont="1" applyFill="1"/>
    <xf numFmtId="0" fontId="7" fillId="2" borderId="0" xfId="16" applyFont="1" applyFill="1"/>
    <xf numFmtId="0" fontId="3" fillId="2" borderId="1" xfId="16" applyFont="1" applyFill="1" applyBorder="1" applyAlignment="1">
      <alignment horizontal="center"/>
    </xf>
    <xf numFmtId="0" fontId="3" fillId="2" borderId="0" xfId="16" applyFont="1" applyFill="1" applyBorder="1"/>
    <xf numFmtId="0" fontId="1" fillId="2" borderId="0" xfId="16" applyFont="1" applyFill="1" applyBorder="1"/>
    <xf numFmtId="0" fontId="6" fillId="2" borderId="10" xfId="16" applyFont="1" applyFill="1" applyBorder="1"/>
    <xf numFmtId="0" fontId="3" fillId="2" borderId="0" xfId="16" applyFont="1" applyFill="1" applyAlignment="1">
      <alignment horizontal="right"/>
    </xf>
    <xf numFmtId="0" fontId="7" fillId="2" borderId="2" xfId="16" applyFont="1" applyFill="1" applyBorder="1"/>
    <xf numFmtId="0" fontId="7" fillId="2" borderId="3" xfId="16" applyFont="1" applyFill="1" applyBorder="1"/>
    <xf numFmtId="0" fontId="7" fillId="2" borderId="5" xfId="16" applyFont="1" applyFill="1" applyBorder="1"/>
    <xf numFmtId="0" fontId="4" fillId="2" borderId="0" xfId="16" applyFont="1" applyFill="1"/>
    <xf numFmtId="0" fontId="4" fillId="2" borderId="0" xfId="16" applyFont="1" applyFill="1" applyAlignment="1">
      <alignment horizontal="right"/>
    </xf>
    <xf numFmtId="0" fontId="6" fillId="2" borderId="0" xfId="16" applyFont="1" applyFill="1" applyBorder="1" applyAlignment="1">
      <alignment horizontal="right"/>
    </xf>
    <xf numFmtId="0" fontId="7" fillId="2" borderId="0" xfId="16" applyFont="1" applyFill="1" applyBorder="1" applyAlignment="1">
      <alignment horizontal="right"/>
    </xf>
    <xf numFmtId="0" fontId="1" fillId="2" borderId="0" xfId="16" applyFont="1" applyFill="1" applyAlignment="1">
      <alignment horizontal="right"/>
    </xf>
    <xf numFmtId="0" fontId="7" fillId="2" borderId="0" xfId="16" applyFont="1" applyFill="1" applyAlignment="1">
      <alignment horizontal="left"/>
    </xf>
    <xf numFmtId="0" fontId="3" fillId="2" borderId="10" xfId="16" applyFont="1" applyFill="1" applyBorder="1"/>
    <xf numFmtId="0" fontId="3" fillId="2" borderId="0" xfId="16" applyFont="1" applyFill="1" applyBorder="1" applyAlignment="1">
      <alignment horizontal="right"/>
    </xf>
    <xf numFmtId="3" fontId="3" fillId="2" borderId="0" xfId="7" applyNumberFormat="1" applyFont="1" applyFill="1" applyBorder="1" applyAlignment="1">
      <alignment horizontal="right" vertical="center"/>
    </xf>
    <xf numFmtId="0" fontId="3" fillId="2" borderId="1" xfId="16" applyFont="1" applyFill="1" applyBorder="1" applyAlignment="1">
      <alignment horizontal="right"/>
    </xf>
    <xf numFmtId="0" fontId="4" fillId="2" borderId="0" xfId="16" applyFont="1" applyFill="1" applyBorder="1"/>
    <xf numFmtId="0" fontId="2" fillId="2" borderId="0" xfId="16" applyFont="1" applyFill="1" applyBorder="1" applyAlignment="1">
      <alignment horizontal="center"/>
    </xf>
    <xf numFmtId="0" fontId="6" fillId="2" borderId="0" xfId="16" applyFont="1" applyFill="1" applyBorder="1"/>
    <xf numFmtId="0" fontId="2" fillId="2" borderId="0" xfId="16" applyFont="1" applyFill="1" applyBorder="1"/>
    <xf numFmtId="3" fontId="6" fillId="2" borderId="0" xfId="1" applyNumberFormat="1" applyFont="1" applyFill="1" applyBorder="1" applyAlignment="1">
      <alignment horizontal="right"/>
    </xf>
    <xf numFmtId="3" fontId="2" fillId="2" borderId="0" xfId="7" applyNumberFormat="1" applyFont="1" applyFill="1" applyBorder="1" applyAlignment="1">
      <alignment vertical="center"/>
    </xf>
    <xf numFmtId="3" fontId="6" fillId="2" borderId="0" xfId="16" applyNumberFormat="1" applyFont="1" applyFill="1" applyBorder="1" applyAlignment="1">
      <alignment horizontal="right"/>
    </xf>
    <xf numFmtId="3" fontId="7" fillId="2" borderId="0" xfId="1" applyNumberFormat="1" applyFont="1" applyFill="1" applyBorder="1" applyAlignment="1">
      <alignment horizontal="right"/>
    </xf>
    <xf numFmtId="0" fontId="18" fillId="2" borderId="0" xfId="16" applyFont="1" applyFill="1" applyBorder="1"/>
    <xf numFmtId="3" fontId="2" fillId="2" borderId="0" xfId="16" applyNumberFormat="1" applyFont="1" applyFill="1" applyBorder="1"/>
    <xf numFmtId="3" fontId="19" fillId="2" borderId="0" xfId="16" applyNumberFormat="1" applyFont="1" applyFill="1" applyBorder="1"/>
    <xf numFmtId="3" fontId="7" fillId="2" borderId="0" xfId="16" applyNumberFormat="1" applyFont="1" applyFill="1" applyBorder="1" applyAlignment="1">
      <alignment horizontal="right"/>
    </xf>
    <xf numFmtId="3" fontId="2" fillId="2" borderId="0" xfId="16" applyNumberFormat="1" applyFont="1" applyFill="1" applyBorder="1" applyAlignment="1">
      <alignment horizontal="right"/>
    </xf>
    <xf numFmtId="0" fontId="11" fillId="2" borderId="0" xfId="17" applyFont="1" applyFill="1"/>
    <xf numFmtId="0" fontId="3" fillId="2" borderId="0" xfId="0" applyFont="1" applyFill="1" applyBorder="1" applyAlignment="1">
      <alignment horizontal="right" indent="3"/>
    </xf>
    <xf numFmtId="0" fontId="3" fillId="2" borderId="10" xfId="0" applyFont="1" applyFill="1" applyBorder="1"/>
    <xf numFmtId="0" fontId="3" fillId="2" borderId="1" xfId="0" applyFont="1" applyFill="1" applyBorder="1"/>
    <xf numFmtId="3" fontId="3" fillId="2" borderId="0" xfId="0" applyNumberFormat="1" applyFont="1" applyFill="1" applyAlignment="1"/>
    <xf numFmtId="0" fontId="3" fillId="2" borderId="2" xfId="0" applyFont="1" applyFill="1" applyBorder="1"/>
    <xf numFmtId="0" fontId="3" fillId="2" borderId="16" xfId="0" applyFont="1" applyFill="1" applyBorder="1"/>
    <xf numFmtId="3" fontId="3" fillId="2" borderId="7" xfId="0" applyNumberFormat="1" applyFont="1" applyFill="1" applyBorder="1" applyAlignment="1">
      <alignment horizontal="right"/>
    </xf>
    <xf numFmtId="0" fontId="1" fillId="2" borderId="3" xfId="0" applyFont="1" applyFill="1" applyBorder="1"/>
    <xf numFmtId="3" fontId="1" fillId="2" borderId="0" xfId="0" applyNumberFormat="1" applyFont="1" applyFill="1" applyBorder="1" applyAlignment="1">
      <alignment horizontal="right"/>
    </xf>
    <xf numFmtId="0" fontId="1" fillId="2" borderId="5" xfId="0" applyFont="1" applyFill="1" applyBorder="1"/>
    <xf numFmtId="0" fontId="3" fillId="2" borderId="3" xfId="0" applyFont="1" applyFill="1" applyBorder="1"/>
    <xf numFmtId="0" fontId="3" fillId="2" borderId="17" xfId="0" applyFont="1" applyFill="1" applyBorder="1"/>
    <xf numFmtId="3" fontId="3" fillId="2" borderId="0" xfId="0" applyNumberFormat="1" applyFont="1" applyFill="1" applyBorder="1" applyAlignment="1">
      <alignment horizontal="right"/>
    </xf>
    <xf numFmtId="0" fontId="21" fillId="2" borderId="1" xfId="0" applyFont="1" applyFill="1" applyBorder="1" applyAlignment="1">
      <alignment horizontal="center"/>
    </xf>
    <xf numFmtId="0" fontId="21" fillId="2" borderId="0" xfId="0" applyFont="1" applyFill="1" applyBorder="1"/>
    <xf numFmtId="3" fontId="21" fillId="2" borderId="1" xfId="0" applyNumberFormat="1" applyFont="1" applyFill="1" applyBorder="1"/>
    <xf numFmtId="3" fontId="3" fillId="2" borderId="0" xfId="0" applyNumberFormat="1" applyFont="1" applyFill="1"/>
    <xf numFmtId="3" fontId="1" fillId="2" borderId="0" xfId="0" applyNumberFormat="1" applyFont="1" applyFill="1"/>
    <xf numFmtId="0" fontId="1" fillId="2" borderId="0" xfId="0" applyFont="1" applyFill="1" applyBorder="1"/>
    <xf numFmtId="3" fontId="3" fillId="2" borderId="0" xfId="0" applyNumberFormat="1" applyFont="1" applyFill="1" applyBorder="1" applyAlignment="1"/>
    <xf numFmtId="0" fontId="15" fillId="2" borderId="0" xfId="0" applyFont="1" applyFill="1"/>
    <xf numFmtId="0" fontId="3" fillId="2" borderId="0" xfId="0" applyFont="1" applyFill="1" applyBorder="1" applyAlignment="1"/>
    <xf numFmtId="0" fontId="3" fillId="2" borderId="16" xfId="0" applyFont="1" applyFill="1" applyBorder="1" applyAlignment="1">
      <alignment horizontal="center"/>
    </xf>
    <xf numFmtId="3" fontId="1" fillId="2" borderId="0" xfId="0" applyNumberFormat="1" applyFont="1" applyFill="1" applyBorder="1" applyAlignment="1"/>
    <xf numFmtId="0" fontId="3" fillId="2" borderId="18" xfId="0" applyFont="1" applyFill="1" applyBorder="1"/>
    <xf numFmtId="3" fontId="3" fillId="2" borderId="10" xfId="0" applyNumberFormat="1" applyFont="1" applyFill="1" applyBorder="1" applyAlignment="1"/>
    <xf numFmtId="3" fontId="3" fillId="2" borderId="2" xfId="0" applyNumberFormat="1" applyFont="1" applyFill="1" applyBorder="1"/>
    <xf numFmtId="3" fontId="3" fillId="2" borderId="0" xfId="0" applyNumberFormat="1" applyFont="1" applyFill="1" applyBorder="1"/>
    <xf numFmtId="0" fontId="1" fillId="2" borderId="0" xfId="16" applyFont="1" applyFill="1" applyBorder="1" applyAlignment="1">
      <alignment horizontal="right"/>
    </xf>
    <xf numFmtId="3" fontId="6" fillId="2" borderId="0" xfId="16" applyNumberFormat="1" applyFont="1" applyFill="1" applyBorder="1"/>
    <xf numFmtId="0" fontId="6" fillId="3" borderId="1" xfId="0" applyFont="1" applyFill="1" applyBorder="1" applyAlignment="1">
      <alignment vertical="center" wrapText="1"/>
    </xf>
    <xf numFmtId="0" fontId="6" fillId="3" borderId="1" xfId="0" applyFont="1" applyFill="1" applyBorder="1"/>
    <xf numFmtId="0" fontId="6" fillId="3" borderId="16" xfId="0" applyFont="1" applyFill="1" applyBorder="1"/>
    <xf numFmtId="0" fontId="6" fillId="3" borderId="18" xfId="0" applyFont="1" applyFill="1" applyBorder="1"/>
    <xf numFmtId="0" fontId="30" fillId="3" borderId="0" xfId="12" applyFont="1" applyFill="1" applyBorder="1"/>
    <xf numFmtId="0" fontId="6" fillId="3" borderId="0" xfId="12" applyFont="1" applyFill="1" applyBorder="1" applyAlignment="1">
      <alignment vertical="top"/>
    </xf>
    <xf numFmtId="0" fontId="6" fillId="3" borderId="0" xfId="12" applyFont="1" applyFill="1" applyBorder="1" applyAlignment="1">
      <alignment horizontal="center" vertical="center"/>
    </xf>
    <xf numFmtId="0" fontId="6" fillId="3" borderId="0" xfId="12" applyFont="1" applyFill="1" applyBorder="1" applyAlignment="1"/>
    <xf numFmtId="3" fontId="6" fillId="3" borderId="2" xfId="12" applyNumberFormat="1" applyFont="1" applyFill="1" applyBorder="1"/>
    <xf numFmtId="3" fontId="6" fillId="3" borderId="3" xfId="12" applyNumberFormat="1" applyFont="1" applyFill="1" applyBorder="1"/>
    <xf numFmtId="3" fontId="6" fillId="3" borderId="5" xfId="12" applyNumberFormat="1" applyFont="1" applyFill="1" applyBorder="1"/>
    <xf numFmtId="0" fontId="11" fillId="2" borderId="0" xfId="0" applyFont="1" applyFill="1"/>
    <xf numFmtId="0" fontId="11" fillId="3" borderId="0" xfId="0" applyFont="1" applyFill="1" applyAlignment="1">
      <alignment vertical="center" wrapText="1"/>
    </xf>
    <xf numFmtId="0" fontId="3" fillId="2" borderId="22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vertical="top" wrapText="1"/>
    </xf>
    <xf numFmtId="168" fontId="1" fillId="2" borderId="14" xfId="0" applyNumberFormat="1" applyFont="1" applyFill="1" applyBorder="1" applyAlignment="1">
      <alignment horizontal="right" vertical="top" wrapText="1"/>
    </xf>
    <xf numFmtId="168" fontId="1" fillId="2" borderId="14" xfId="18" applyNumberFormat="1" applyFont="1" applyFill="1" applyBorder="1" applyAlignment="1">
      <alignment horizontal="right" vertical="top" wrapText="1"/>
    </xf>
    <xf numFmtId="0" fontId="1" fillId="2" borderId="15" xfId="0" applyFont="1" applyFill="1" applyBorder="1" applyAlignment="1">
      <alignment vertical="top" wrapText="1"/>
    </xf>
    <xf numFmtId="168" fontId="1" fillId="2" borderId="15" xfId="0" applyNumberFormat="1" applyFont="1" applyFill="1" applyBorder="1" applyAlignment="1">
      <alignment horizontal="right" vertical="top" wrapText="1"/>
    </xf>
    <xf numFmtId="0" fontId="7" fillId="2" borderId="0" xfId="17" applyFont="1" applyFill="1" applyBorder="1" applyAlignment="1">
      <alignment vertical="top"/>
    </xf>
    <xf numFmtId="0" fontId="6" fillId="2" borderId="0" xfId="17" applyFont="1" applyFill="1" applyAlignment="1"/>
    <xf numFmtId="0" fontId="33" fillId="2" borderId="0" xfId="17" applyFont="1" applyFill="1" applyAlignment="1">
      <alignment horizontal="left" vertical="center" wrapText="1"/>
    </xf>
    <xf numFmtId="0" fontId="10" fillId="2" borderId="0" xfId="17" applyFont="1" applyFill="1" applyAlignment="1">
      <alignment horizontal="left" vertical="center" wrapText="1"/>
    </xf>
    <xf numFmtId="0" fontId="10" fillId="2" borderId="0" xfId="17" applyFont="1" applyFill="1" applyBorder="1" applyAlignment="1">
      <alignment horizontal="center" vertical="center"/>
    </xf>
    <xf numFmtId="0" fontId="3" fillId="2" borderId="19" xfId="0" applyFont="1" applyFill="1" applyBorder="1" applyAlignment="1">
      <alignment horizontal="left" vertical="center" wrapText="1"/>
    </xf>
    <xf numFmtId="0" fontId="3" fillId="2" borderId="20" xfId="0" applyFont="1" applyFill="1" applyBorder="1" applyAlignment="1">
      <alignment horizontal="center" vertical="center" wrapText="1"/>
    </xf>
    <xf numFmtId="9" fontId="1" fillId="2" borderId="14" xfId="0" applyNumberFormat="1" applyFont="1" applyFill="1" applyBorder="1" applyAlignment="1">
      <alignment horizontal="right" vertical="top" wrapText="1"/>
    </xf>
    <xf numFmtId="0" fontId="11" fillId="2" borderId="0" xfId="0" applyFont="1" applyFill="1" applyAlignment="1">
      <alignment vertical="top"/>
    </xf>
    <xf numFmtId="9" fontId="1" fillId="2" borderId="15" xfId="0" applyNumberFormat="1" applyFont="1" applyFill="1" applyBorder="1" applyAlignment="1">
      <alignment horizontal="right" vertical="top" wrapText="1"/>
    </xf>
    <xf numFmtId="0" fontId="10" fillId="2" borderId="0" xfId="0" applyFont="1" applyFill="1" applyAlignment="1">
      <alignment horizontal="left" vertical="center" wrapText="1"/>
    </xf>
    <xf numFmtId="0" fontId="10" fillId="2" borderId="0" xfId="0" applyFont="1" applyFill="1" applyBorder="1" applyAlignment="1">
      <alignment horizontal="center" vertical="center"/>
    </xf>
    <xf numFmtId="0" fontId="11" fillId="2" borderId="0" xfId="0" applyFont="1" applyFill="1" applyAlignment="1">
      <alignment horizontal="left"/>
    </xf>
    <xf numFmtId="167" fontId="7" fillId="3" borderId="4" xfId="1" applyNumberFormat="1" applyFont="1" applyFill="1" applyBorder="1" applyAlignment="1">
      <alignment horizontal="right" vertical="center"/>
    </xf>
    <xf numFmtId="167" fontId="7" fillId="3" borderId="0" xfId="0" applyNumberFormat="1" applyFont="1" applyFill="1"/>
    <xf numFmtId="0" fontId="11" fillId="3" borderId="0" xfId="0" applyFont="1" applyFill="1" applyBorder="1"/>
    <xf numFmtId="0" fontId="11" fillId="3" borderId="0" xfId="0" applyFont="1" applyFill="1"/>
    <xf numFmtId="0" fontId="11" fillId="3" borderId="0" xfId="0" applyFont="1" applyFill="1" applyAlignment="1">
      <alignment wrapText="1"/>
    </xf>
    <xf numFmtId="0" fontId="7" fillId="3" borderId="0" xfId="0" applyFont="1" applyFill="1" applyAlignment="1">
      <alignment wrapText="1"/>
    </xf>
    <xf numFmtId="0" fontId="11" fillId="3" borderId="0" xfId="0" applyFont="1" applyFill="1" applyAlignment="1"/>
    <xf numFmtId="3" fontId="11" fillId="3" borderId="0" xfId="0" applyNumberFormat="1" applyFont="1" applyFill="1" applyAlignment="1"/>
    <xf numFmtId="0" fontId="7" fillId="3" borderId="0" xfId="0" applyFont="1" applyFill="1" applyAlignment="1"/>
    <xf numFmtId="3" fontId="30" fillId="3" borderId="0" xfId="12" applyNumberFormat="1" applyFont="1" applyFill="1"/>
    <xf numFmtId="3" fontId="6" fillId="3" borderId="7" xfId="12" applyNumberFormat="1" applyFont="1" applyFill="1" applyBorder="1"/>
    <xf numFmtId="3" fontId="6" fillId="3" borderId="8" xfId="12" applyNumberFormat="1" applyFont="1" applyFill="1" applyBorder="1"/>
    <xf numFmtId="3" fontId="7" fillId="3" borderId="1" xfId="12" applyNumberFormat="1" applyFont="1" applyFill="1" applyBorder="1"/>
    <xf numFmtId="0" fontId="30" fillId="3" borderId="1" xfId="12" applyFont="1" applyFill="1" applyBorder="1"/>
    <xf numFmtId="0" fontId="7" fillId="3" borderId="1" xfId="12" applyFont="1" applyFill="1" applyBorder="1"/>
    <xf numFmtId="3" fontId="6" fillId="3" borderId="1" xfId="12" applyNumberFormat="1" applyFont="1" applyFill="1" applyBorder="1"/>
    <xf numFmtId="1" fontId="30" fillId="3" borderId="1" xfId="12" applyNumberFormat="1" applyFont="1" applyFill="1" applyBorder="1"/>
    <xf numFmtId="3" fontId="30" fillId="3" borderId="1" xfId="12" applyNumberFormat="1" applyFont="1" applyFill="1" applyBorder="1"/>
    <xf numFmtId="0" fontId="7" fillId="4" borderId="1" xfId="12" applyFont="1" applyFill="1" applyBorder="1"/>
    <xf numFmtId="0" fontId="34" fillId="3" borderId="0" xfId="0" applyFont="1" applyFill="1"/>
    <xf numFmtId="0" fontId="28" fillId="3" borderId="0" xfId="0" applyFont="1" applyFill="1"/>
    <xf numFmtId="3" fontId="33" fillId="3" borderId="0" xfId="0" applyNumberFormat="1" applyFont="1" applyFill="1" applyBorder="1"/>
    <xf numFmtId="3" fontId="0" fillId="3" borderId="0" xfId="0" applyNumberFormat="1" applyFill="1"/>
    <xf numFmtId="0" fontId="29" fillId="3" borderId="0" xfId="0" applyFont="1" applyFill="1"/>
    <xf numFmtId="0" fontId="34" fillId="2" borderId="0" xfId="16" applyFont="1" applyFill="1"/>
    <xf numFmtId="3" fontId="34" fillId="2" borderId="0" xfId="16" applyNumberFormat="1" applyFont="1" applyFill="1"/>
    <xf numFmtId="4" fontId="1" fillId="2" borderId="2" xfId="0" applyNumberFormat="1" applyFont="1" applyFill="1" applyBorder="1" applyAlignment="1"/>
    <xf numFmtId="4" fontId="0" fillId="2" borderId="2" xfId="0" applyNumberFormat="1" applyFill="1" applyBorder="1" applyAlignment="1"/>
    <xf numFmtId="0" fontId="0" fillId="2" borderId="0" xfId="16" applyFont="1" applyFill="1"/>
    <xf numFmtId="0" fontId="28" fillId="2" borderId="0" xfId="16" applyFont="1" applyFill="1"/>
    <xf numFmtId="0" fontId="1" fillId="2" borderId="0" xfId="16" applyFill="1" applyAlignment="1">
      <alignment wrapText="1"/>
    </xf>
    <xf numFmtId="3" fontId="1" fillId="2" borderId="0" xfId="16" applyNumberFormat="1" applyFill="1" applyBorder="1"/>
    <xf numFmtId="3" fontId="21" fillId="2" borderId="0" xfId="0" applyNumberFormat="1" applyFont="1" applyFill="1" applyBorder="1" applyAlignment="1">
      <alignment horizontal="right"/>
    </xf>
    <xf numFmtId="0" fontId="0" fillId="3" borderId="0" xfId="0" applyFill="1" applyBorder="1" applyAlignment="1">
      <alignment horizontal="right"/>
    </xf>
    <xf numFmtId="0" fontId="0" fillId="3" borderId="3" xfId="0" applyFill="1" applyBorder="1" applyAlignment="1">
      <alignment horizontal="right"/>
    </xf>
    <xf numFmtId="0" fontId="0" fillId="3" borderId="4" xfId="0" applyFill="1" applyBorder="1" applyAlignment="1">
      <alignment horizontal="right"/>
    </xf>
    <xf numFmtId="0" fontId="0" fillId="3" borderId="5" xfId="0" applyFill="1" applyBorder="1" applyAlignment="1">
      <alignment horizontal="right"/>
    </xf>
    <xf numFmtId="0" fontId="0" fillId="3" borderId="8" xfId="0" applyFill="1" applyBorder="1" applyAlignment="1">
      <alignment horizontal="right"/>
    </xf>
    <xf numFmtId="0" fontId="0" fillId="3" borderId="6" xfId="0" applyFill="1" applyBorder="1" applyAlignment="1">
      <alignment horizontal="right"/>
    </xf>
    <xf numFmtId="0" fontId="1" fillId="2" borderId="0" xfId="16" applyFill="1" applyAlignment="1"/>
    <xf numFmtId="3" fontId="1" fillId="2" borderId="0" xfId="16" applyNumberFormat="1" applyFill="1" applyAlignment="1"/>
    <xf numFmtId="2" fontId="1" fillId="2" borderId="0" xfId="16" applyNumberFormat="1" applyFill="1"/>
    <xf numFmtId="0" fontId="1" fillId="3" borderId="0" xfId="16" applyFill="1"/>
    <xf numFmtId="0" fontId="1" fillId="3" borderId="0" xfId="16" applyFill="1" applyAlignment="1">
      <alignment wrapText="1"/>
    </xf>
    <xf numFmtId="3" fontId="1" fillId="3" borderId="0" xfId="16" applyNumberFormat="1" applyFill="1"/>
    <xf numFmtId="3" fontId="21" fillId="2" borderId="0" xfId="0" applyNumberFormat="1" applyFont="1" applyFill="1" applyBorder="1"/>
    <xf numFmtId="0" fontId="11" fillId="3" borderId="0" xfId="16" applyFont="1" applyFill="1"/>
    <xf numFmtId="0" fontId="11" fillId="3" borderId="0" xfId="16" applyFont="1" applyFill="1" applyAlignment="1">
      <alignment wrapText="1"/>
    </xf>
    <xf numFmtId="3" fontId="11" fillId="3" borderId="0" xfId="16" applyNumberFormat="1" applyFont="1" applyFill="1"/>
    <xf numFmtId="0" fontId="4" fillId="2" borderId="0" xfId="16" applyFont="1" applyFill="1" applyBorder="1" applyAlignment="1">
      <alignment horizontal="center"/>
    </xf>
    <xf numFmtId="0" fontId="1" fillId="3" borderId="0" xfId="16" applyFill="1" applyBorder="1"/>
    <xf numFmtId="0" fontId="4" fillId="3" borderId="0" xfId="16" applyFont="1" applyFill="1" applyBorder="1" applyAlignment="1">
      <alignment horizontal="center"/>
    </xf>
    <xf numFmtId="0" fontId="1" fillId="3" borderId="0" xfId="16" applyFont="1" applyFill="1" applyBorder="1"/>
    <xf numFmtId="0" fontId="6" fillId="3" borderId="0" xfId="16" applyFont="1" applyFill="1" applyBorder="1"/>
    <xf numFmtId="3" fontId="3" fillId="3" borderId="0" xfId="16" applyNumberFormat="1" applyFont="1" applyFill="1" applyBorder="1"/>
    <xf numFmtId="3" fontId="1" fillId="3" borderId="0" xfId="16" applyNumberFormat="1" applyFill="1" applyBorder="1"/>
    <xf numFmtId="0" fontId="2" fillId="3" borderId="0" xfId="16" applyFont="1" applyFill="1" applyAlignment="1"/>
    <xf numFmtId="0" fontId="1" fillId="3" borderId="0" xfId="16" applyFont="1" applyFill="1"/>
    <xf numFmtId="0" fontId="3" fillId="3" borderId="10" xfId="16" applyFont="1" applyFill="1" applyBorder="1"/>
    <xf numFmtId="0" fontId="3" fillId="3" borderId="1" xfId="16" applyFont="1" applyFill="1" applyBorder="1" applyAlignment="1">
      <alignment horizontal="center"/>
    </xf>
    <xf numFmtId="0" fontId="3" fillId="3" borderId="1" xfId="16" applyFont="1" applyFill="1" applyBorder="1" applyAlignment="1">
      <alignment horizontal="right"/>
    </xf>
    <xf numFmtId="0" fontId="3" fillId="3" borderId="0" xfId="16" applyFont="1" applyFill="1" applyBorder="1"/>
    <xf numFmtId="0" fontId="3" fillId="3" borderId="0" xfId="16" applyFont="1" applyFill="1" applyAlignment="1">
      <alignment horizontal="right"/>
    </xf>
    <xf numFmtId="0" fontId="1" fillId="3" borderId="0" xfId="16" applyFont="1" applyFill="1" applyAlignment="1">
      <alignment horizontal="right"/>
    </xf>
    <xf numFmtId="3" fontId="3" fillId="3" borderId="0" xfId="7" applyNumberFormat="1" applyFont="1" applyFill="1" applyBorder="1" applyAlignment="1">
      <alignment horizontal="right" vertical="center"/>
    </xf>
    <xf numFmtId="0" fontId="1" fillId="3" borderId="2" xfId="16" applyFont="1" applyFill="1" applyBorder="1"/>
    <xf numFmtId="3" fontId="20" fillId="3" borderId="7" xfId="0" applyNumberFormat="1" applyFont="1" applyFill="1" applyBorder="1" applyAlignment="1">
      <alignment horizontal="right"/>
    </xf>
    <xf numFmtId="0" fontId="1" fillId="3" borderId="3" xfId="16" applyFont="1" applyFill="1" applyBorder="1"/>
    <xf numFmtId="3" fontId="20" fillId="3" borderId="0" xfId="0" applyNumberFormat="1" applyFont="1" applyFill="1" applyBorder="1" applyAlignment="1">
      <alignment horizontal="right"/>
    </xf>
    <xf numFmtId="3" fontId="20" fillId="3" borderId="4" xfId="0" applyNumberFormat="1" applyFont="1" applyFill="1" applyBorder="1" applyAlignment="1">
      <alignment horizontal="right"/>
    </xf>
    <xf numFmtId="0" fontId="1" fillId="3" borderId="5" xfId="16" applyFont="1" applyFill="1" applyBorder="1"/>
    <xf numFmtId="3" fontId="20" fillId="3" borderId="8" xfId="0" applyNumberFormat="1" applyFont="1" applyFill="1" applyBorder="1" applyAlignment="1">
      <alignment horizontal="right"/>
    </xf>
    <xf numFmtId="0" fontId="2" fillId="3" borderId="0" xfId="16" applyFont="1" applyFill="1"/>
    <xf numFmtId="0" fontId="16" fillId="3" borderId="0" xfId="16" applyFont="1" applyFill="1"/>
    <xf numFmtId="0" fontId="7" fillId="3" borderId="0" xfId="16" applyFont="1" applyFill="1"/>
    <xf numFmtId="0" fontId="6" fillId="3" borderId="10" xfId="16" applyFont="1" applyFill="1" applyBorder="1"/>
    <xf numFmtId="0" fontId="6" fillId="3" borderId="0" xfId="16" applyFont="1" applyFill="1" applyBorder="1" applyAlignment="1">
      <alignment horizontal="right"/>
    </xf>
    <xf numFmtId="0" fontId="7" fillId="3" borderId="0" xfId="16" applyFont="1" applyFill="1" applyBorder="1" applyAlignment="1">
      <alignment horizontal="right"/>
    </xf>
    <xf numFmtId="3" fontId="3" fillId="3" borderId="0" xfId="16" applyNumberFormat="1" applyFont="1" applyFill="1" applyBorder="1" applyAlignment="1">
      <alignment horizontal="right"/>
    </xf>
    <xf numFmtId="3" fontId="1" fillId="3" borderId="0" xfId="16" applyNumberFormat="1" applyFont="1" applyFill="1" applyBorder="1" applyAlignment="1">
      <alignment horizontal="right"/>
    </xf>
    <xf numFmtId="0" fontId="20" fillId="3" borderId="0" xfId="0" applyFont="1" applyFill="1" applyBorder="1" applyAlignment="1">
      <alignment horizontal="right"/>
    </xf>
    <xf numFmtId="0" fontId="4" fillId="3" borderId="0" xfId="16" applyFont="1" applyFill="1" applyAlignment="1">
      <alignment horizontal="right"/>
    </xf>
    <xf numFmtId="0" fontId="7" fillId="3" borderId="4" xfId="16" applyFont="1" applyFill="1" applyBorder="1" applyAlignment="1">
      <alignment horizontal="right"/>
    </xf>
    <xf numFmtId="0" fontId="1" fillId="3" borderId="0" xfId="16" applyFont="1" applyFill="1" applyBorder="1" applyAlignment="1">
      <alignment horizontal="right"/>
    </xf>
    <xf numFmtId="0" fontId="3" fillId="2" borderId="23" xfId="0" applyFont="1" applyFill="1" applyBorder="1" applyAlignment="1">
      <alignment horizontal="left" vertical="center" wrapText="1"/>
    </xf>
    <xf numFmtId="0" fontId="1" fillId="3" borderId="0" xfId="16" applyFont="1" applyFill="1" applyBorder="1" applyAlignment="1">
      <alignment horizontal="right"/>
    </xf>
    <xf numFmtId="3" fontId="3" fillId="3" borderId="0" xfId="0" applyNumberFormat="1" applyFont="1" applyFill="1" applyBorder="1" applyAlignment="1">
      <alignment horizontal="right"/>
    </xf>
    <xf numFmtId="0" fontId="7" fillId="3" borderId="0" xfId="16" applyFont="1" applyFill="1" applyBorder="1"/>
    <xf numFmtId="3" fontId="3" fillId="3" borderId="10" xfId="16" applyNumberFormat="1" applyFont="1" applyFill="1" applyBorder="1"/>
    <xf numFmtId="3" fontId="1" fillId="3" borderId="1" xfId="10" applyNumberFormat="1" applyFont="1" applyFill="1" applyBorder="1" applyAlignment="1">
      <alignment horizontal="right" vertical="center"/>
    </xf>
    <xf numFmtId="3" fontId="7" fillId="3" borderId="1" xfId="10" applyNumberFormat="1" applyFont="1" applyFill="1" applyBorder="1" applyAlignment="1">
      <alignment horizontal="right" vertical="center"/>
    </xf>
    <xf numFmtId="0" fontId="6" fillId="3" borderId="1" xfId="0" applyFont="1" applyFill="1" applyBorder="1" applyAlignment="1">
      <alignment horizontal="center" vertical="center"/>
    </xf>
    <xf numFmtId="167" fontId="6" fillId="3" borderId="1" xfId="0" applyNumberFormat="1" applyFont="1" applyFill="1" applyBorder="1"/>
    <xf numFmtId="0" fontId="6" fillId="2" borderId="0" xfId="0" applyFont="1" applyFill="1" applyAlignment="1">
      <alignment horizontal="left" wrapText="1"/>
    </xf>
    <xf numFmtId="0" fontId="6" fillId="3" borderId="1" xfId="0" applyFont="1" applyFill="1" applyBorder="1" applyAlignment="1">
      <alignment horizontal="center" vertical="center"/>
    </xf>
    <xf numFmtId="1" fontId="11" fillId="3" borderId="0" xfId="0" applyNumberFormat="1" applyFont="1" applyFill="1"/>
    <xf numFmtId="165" fontId="6" fillId="3" borderId="8" xfId="0" applyNumberFormat="1" applyFont="1" applyFill="1" applyBorder="1" applyAlignment="1"/>
    <xf numFmtId="165" fontId="6" fillId="3" borderId="6" xfId="0" applyNumberFormat="1" applyFont="1" applyFill="1" applyBorder="1" applyAlignment="1"/>
    <xf numFmtId="165" fontId="6" fillId="3" borderId="7" xfId="0" applyNumberFormat="1" applyFont="1" applyFill="1" applyBorder="1" applyAlignment="1"/>
    <xf numFmtId="165" fontId="6" fillId="3" borderId="12" xfId="0" applyNumberFormat="1" applyFont="1" applyFill="1" applyBorder="1" applyAlignment="1"/>
    <xf numFmtId="0" fontId="35" fillId="3" borderId="0" xfId="12" applyFont="1" applyFill="1"/>
    <xf numFmtId="0" fontId="30" fillId="3" borderId="0" xfId="12" applyFont="1" applyFill="1" applyBorder="1" applyAlignment="1">
      <alignment horizontal="center" vertical="top"/>
    </xf>
    <xf numFmtId="0" fontId="11" fillId="3" borderId="0" xfId="0" applyFont="1" applyFill="1" applyAlignment="1">
      <alignment horizontal="center" vertical="top"/>
    </xf>
    <xf numFmtId="1" fontId="11" fillId="3" borderId="0" xfId="0" applyNumberFormat="1" applyFont="1" applyFill="1" applyAlignment="1">
      <alignment horizontal="center" vertical="top"/>
    </xf>
    <xf numFmtId="0" fontId="35" fillId="3" borderId="0" xfId="12" applyFont="1" applyFill="1" applyAlignment="1">
      <alignment horizontal="center" vertical="top"/>
    </xf>
    <xf numFmtId="0" fontId="30" fillId="3" borderId="0" xfId="12" applyFont="1" applyFill="1" applyAlignment="1">
      <alignment horizontal="center" vertical="top"/>
    </xf>
    <xf numFmtId="0" fontId="2" fillId="3" borderId="0" xfId="0" applyFont="1" applyFill="1" applyBorder="1" applyAlignment="1">
      <alignment horizontal="center"/>
    </xf>
    <xf numFmtId="0" fontId="4" fillId="3" borderId="0" xfId="0" applyFont="1" applyFill="1" applyBorder="1"/>
    <xf numFmtId="0" fontId="3" fillId="3" borderId="0" xfId="0" applyFont="1" applyFill="1" applyBorder="1" applyAlignment="1">
      <alignment horizontal="center"/>
    </xf>
    <xf numFmtId="37" fontId="34" fillId="3" borderId="0" xfId="0" applyNumberFormat="1" applyFont="1" applyFill="1"/>
    <xf numFmtId="3" fontId="6" fillId="3" borderId="1" xfId="0" applyNumberFormat="1" applyFont="1" applyFill="1" applyBorder="1"/>
    <xf numFmtId="0" fontId="0" fillId="3" borderId="0" xfId="0" applyFont="1" applyFill="1"/>
    <xf numFmtId="3" fontId="6" fillId="3" borderId="1" xfId="0" applyNumberFormat="1" applyFont="1" applyFill="1" applyBorder="1" applyAlignment="1"/>
    <xf numFmtId="0" fontId="33" fillId="3" borderId="0" xfId="0" applyFont="1" applyFill="1"/>
    <xf numFmtId="167" fontId="7" fillId="3" borderId="0" xfId="0" applyNumberFormat="1" applyFont="1" applyFill="1" applyBorder="1"/>
    <xf numFmtId="0" fontId="3" fillId="3" borderId="1" xfId="0" applyFont="1" applyFill="1" applyBorder="1" applyAlignment="1">
      <alignment horizontal="center"/>
    </xf>
    <xf numFmtId="165" fontId="6" fillId="3" borderId="1" xfId="0" applyNumberFormat="1" applyFont="1" applyFill="1" applyBorder="1" applyAlignment="1"/>
    <xf numFmtId="0" fontId="6" fillId="3" borderId="1" xfId="12" applyFont="1" applyFill="1" applyBorder="1" applyAlignment="1">
      <alignment horizontal="center"/>
    </xf>
    <xf numFmtId="167" fontId="7" fillId="3" borderId="16" xfId="1" applyNumberFormat="1" applyFont="1" applyFill="1" applyBorder="1" applyAlignment="1">
      <alignment vertical="center"/>
    </xf>
    <xf numFmtId="167" fontId="7" fillId="3" borderId="3" xfId="1" applyNumberFormat="1" applyFont="1" applyFill="1" applyBorder="1" applyAlignment="1">
      <alignment horizontal="right" vertical="center"/>
    </xf>
    <xf numFmtId="167" fontId="7" fillId="3" borderId="12" xfId="1" applyNumberFormat="1" applyFont="1" applyFill="1" applyBorder="1" applyAlignment="1">
      <alignment vertical="center"/>
    </xf>
    <xf numFmtId="167" fontId="7" fillId="3" borderId="17" xfId="1" applyNumberFormat="1" applyFont="1" applyFill="1" applyBorder="1" applyAlignment="1">
      <alignment horizontal="right" vertical="center"/>
    </xf>
    <xf numFmtId="167" fontId="7" fillId="3" borderId="2" xfId="1" applyNumberFormat="1" applyFont="1" applyFill="1" applyBorder="1" applyAlignment="1">
      <alignment vertical="center"/>
    </xf>
    <xf numFmtId="3" fontId="40" fillId="0" borderId="1" xfId="0" applyNumberFormat="1" applyFont="1" applyBorder="1"/>
    <xf numFmtId="3" fontId="3" fillId="0" borderId="1" xfId="0" applyNumberFormat="1" applyFont="1" applyBorder="1"/>
    <xf numFmtId="3" fontId="3" fillId="2" borderId="1" xfId="16" applyNumberFormat="1" applyFont="1" applyFill="1" applyBorder="1"/>
    <xf numFmtId="3" fontId="21" fillId="0" borderId="1" xfId="0" applyNumberFormat="1" applyFont="1" applyBorder="1"/>
    <xf numFmtId="3" fontId="21" fillId="3" borderId="1" xfId="0" applyNumberFormat="1" applyFont="1" applyFill="1" applyBorder="1"/>
    <xf numFmtId="3" fontId="3" fillId="3" borderId="1" xfId="0" applyNumberFormat="1" applyFont="1" applyFill="1" applyBorder="1" applyAlignment="1">
      <alignment horizontal="right"/>
    </xf>
    <xf numFmtId="3" fontId="3" fillId="3" borderId="1" xfId="16" applyNumberFormat="1" applyFont="1" applyFill="1" applyBorder="1"/>
    <xf numFmtId="3" fontId="3" fillId="3" borderId="1" xfId="0" applyNumberFormat="1" applyFont="1" applyFill="1" applyBorder="1"/>
    <xf numFmtId="3" fontId="1" fillId="3" borderId="3" xfId="16" applyNumberFormat="1" applyFont="1" applyFill="1" applyBorder="1"/>
    <xf numFmtId="3" fontId="20" fillId="3" borderId="0" xfId="0" applyNumberFormat="1" applyFont="1" applyFill="1" applyBorder="1"/>
    <xf numFmtId="3" fontId="20" fillId="3" borderId="4" xfId="0" applyNumberFormat="1" applyFont="1" applyFill="1" applyBorder="1"/>
    <xf numFmtId="3" fontId="3" fillId="3" borderId="21" xfId="0" applyNumberFormat="1" applyFont="1" applyFill="1" applyBorder="1" applyAlignment="1">
      <alignment horizontal="right"/>
    </xf>
    <xf numFmtId="3" fontId="0" fillId="3" borderId="17" xfId="0" applyNumberFormat="1" applyFont="1" applyFill="1" applyBorder="1" applyAlignment="1">
      <alignment horizontal="right"/>
    </xf>
    <xf numFmtId="3" fontId="21" fillId="3" borderId="11" xfId="0" applyNumberFormat="1" applyFont="1" applyFill="1" applyBorder="1"/>
    <xf numFmtId="3" fontId="0" fillId="3" borderId="3" xfId="0" applyNumberFormat="1" applyFont="1" applyFill="1" applyBorder="1"/>
    <xf numFmtId="3" fontId="0" fillId="3" borderId="5" xfId="0" applyNumberFormat="1" applyFont="1" applyFill="1" applyBorder="1"/>
    <xf numFmtId="3" fontId="3" fillId="3" borderId="10" xfId="0" applyNumberFormat="1" applyFont="1" applyFill="1" applyBorder="1"/>
    <xf numFmtId="3" fontId="3" fillId="3" borderId="11" xfId="0" applyNumberFormat="1" applyFont="1" applyFill="1" applyBorder="1"/>
    <xf numFmtId="3" fontId="0" fillId="2" borderId="0" xfId="0" applyNumberFormat="1" applyFont="1" applyFill="1"/>
    <xf numFmtId="3" fontId="20" fillId="3" borderId="8" xfId="0" applyNumberFormat="1" applyFont="1" applyFill="1" applyBorder="1"/>
    <xf numFmtId="3" fontId="3" fillId="3" borderId="21" xfId="0" applyNumberFormat="1" applyFont="1" applyFill="1" applyBorder="1"/>
    <xf numFmtId="3" fontId="20" fillId="3" borderId="17" xfId="0" applyNumberFormat="1" applyFont="1" applyFill="1" applyBorder="1"/>
    <xf numFmtId="3" fontId="20" fillId="3" borderId="18" xfId="0" applyNumberFormat="1" applyFont="1" applyFill="1" applyBorder="1"/>
    <xf numFmtId="3" fontId="20" fillId="3" borderId="17" xfId="0" applyNumberFormat="1" applyFont="1" applyFill="1" applyBorder="1" applyAlignment="1">
      <alignment horizontal="right"/>
    </xf>
    <xf numFmtId="3" fontId="1" fillId="3" borderId="0" xfId="16" applyNumberFormat="1" applyFont="1" applyFill="1" applyBorder="1"/>
    <xf numFmtId="3" fontId="20" fillId="3" borderId="2" xfId="0" applyNumberFormat="1" applyFont="1" applyFill="1" applyBorder="1"/>
    <xf numFmtId="3" fontId="20" fillId="3" borderId="7" xfId="0" applyNumberFormat="1" applyFont="1" applyFill="1" applyBorder="1"/>
    <xf numFmtId="3" fontId="20" fillId="3" borderId="3" xfId="0" applyNumberFormat="1" applyFont="1" applyFill="1" applyBorder="1"/>
    <xf numFmtId="3" fontId="1" fillId="3" borderId="8" xfId="16" applyNumberFormat="1" applyFont="1" applyFill="1" applyBorder="1"/>
    <xf numFmtId="3" fontId="20" fillId="3" borderId="2" xfId="0" applyNumberFormat="1" applyFont="1" applyFill="1" applyBorder="1" applyAlignment="1">
      <alignment horizontal="right"/>
    </xf>
    <xf numFmtId="3" fontId="20" fillId="3" borderId="12" xfId="0" applyNumberFormat="1" applyFont="1" applyFill="1" applyBorder="1" applyAlignment="1">
      <alignment horizontal="right"/>
    </xf>
    <xf numFmtId="3" fontId="20" fillId="3" borderId="3" xfId="0" applyNumberFormat="1" applyFont="1" applyFill="1" applyBorder="1" applyAlignment="1">
      <alignment horizontal="right"/>
    </xf>
    <xf numFmtId="0" fontId="7" fillId="2" borderId="17" xfId="16" applyFont="1" applyFill="1" applyBorder="1"/>
    <xf numFmtId="0" fontId="7" fillId="2" borderId="18" xfId="16" applyFont="1" applyFill="1" applyBorder="1"/>
    <xf numFmtId="0" fontId="6" fillId="2" borderId="1" xfId="16" applyFont="1" applyFill="1" applyBorder="1"/>
    <xf numFmtId="0" fontId="7" fillId="2" borderId="16" xfId="16" applyFont="1" applyFill="1" applyBorder="1"/>
    <xf numFmtId="3" fontId="20" fillId="3" borderId="5" xfId="0" applyNumberFormat="1" applyFont="1" applyFill="1" applyBorder="1" applyAlignment="1">
      <alignment horizontal="right"/>
    </xf>
    <xf numFmtId="3" fontId="1" fillId="3" borderId="3" xfId="16" applyNumberFormat="1" applyFont="1" applyFill="1" applyBorder="1" applyAlignment="1">
      <alignment horizontal="right"/>
    </xf>
    <xf numFmtId="3" fontId="1" fillId="3" borderId="0" xfId="0" applyNumberFormat="1" applyFont="1" applyFill="1" applyBorder="1" applyAlignment="1">
      <alignment horizontal="right"/>
    </xf>
    <xf numFmtId="3" fontId="20" fillId="3" borderId="16" xfId="0" applyNumberFormat="1" applyFont="1" applyFill="1" applyBorder="1" applyAlignment="1">
      <alignment horizontal="right"/>
    </xf>
    <xf numFmtId="3" fontId="1" fillId="3" borderId="17" xfId="0" applyNumberFormat="1" applyFont="1" applyFill="1" applyBorder="1" applyAlignment="1">
      <alignment horizontal="right"/>
    </xf>
    <xf numFmtId="3" fontId="20" fillId="3" borderId="18" xfId="0" applyNumberFormat="1" applyFont="1" applyFill="1" applyBorder="1" applyAlignment="1">
      <alignment horizontal="right"/>
    </xf>
    <xf numFmtId="3" fontId="1" fillId="3" borderId="5" xfId="16" applyNumberFormat="1" applyFont="1" applyFill="1" applyBorder="1" applyAlignment="1">
      <alignment horizontal="right"/>
    </xf>
    <xf numFmtId="0" fontId="41" fillId="2" borderId="0" xfId="16" applyFont="1" applyFill="1" applyBorder="1"/>
    <xf numFmtId="0" fontId="42" fillId="2" borderId="0" xfId="16" applyFont="1" applyFill="1" applyBorder="1" applyAlignment="1">
      <alignment horizontal="center"/>
    </xf>
    <xf numFmtId="3" fontId="3" fillId="3" borderId="1" xfId="7" applyNumberFormat="1" applyFont="1" applyFill="1" applyBorder="1" applyAlignment="1">
      <alignment horizontal="right" vertical="center"/>
    </xf>
    <xf numFmtId="3" fontId="20" fillId="3" borderId="16" xfId="0" applyNumberFormat="1" applyFont="1" applyFill="1" applyBorder="1"/>
    <xf numFmtId="0" fontId="0" fillId="3" borderId="17" xfId="0" applyFill="1" applyBorder="1" applyAlignment="1">
      <alignment horizontal="right"/>
    </xf>
    <xf numFmtId="3" fontId="3" fillId="2" borderId="1" xfId="7" applyNumberFormat="1" applyFont="1" applyFill="1" applyBorder="1" applyAlignment="1">
      <alignment horizontal="right" vertical="center"/>
    </xf>
    <xf numFmtId="3" fontId="1" fillId="3" borderId="2" xfId="16" applyNumberFormat="1" applyFont="1" applyFill="1" applyBorder="1"/>
    <xf numFmtId="3" fontId="1" fillId="3" borderId="7" xfId="16" applyNumberFormat="1" applyFont="1" applyFill="1" applyBorder="1"/>
    <xf numFmtId="3" fontId="1" fillId="3" borderId="5" xfId="16" applyNumberFormat="1" applyFont="1" applyFill="1" applyBorder="1"/>
    <xf numFmtId="0" fontId="3" fillId="2" borderId="1" xfId="16" applyFont="1" applyFill="1" applyBorder="1"/>
    <xf numFmtId="3" fontId="1" fillId="3" borderId="16" xfId="16" applyNumberFormat="1" applyFont="1" applyFill="1" applyBorder="1"/>
    <xf numFmtId="3" fontId="1" fillId="3" borderId="17" xfId="16" applyNumberFormat="1" applyFont="1" applyFill="1" applyBorder="1"/>
    <xf numFmtId="3" fontId="1" fillId="3" borderId="18" xfId="16" applyNumberFormat="1" applyFont="1" applyFill="1" applyBorder="1"/>
    <xf numFmtId="0" fontId="0" fillId="3" borderId="18" xfId="0" applyFill="1" applyBorder="1" applyAlignment="1">
      <alignment horizontal="right"/>
    </xf>
    <xf numFmtId="3" fontId="1" fillId="3" borderId="0" xfId="7" applyNumberFormat="1" applyFont="1" applyFill="1" applyBorder="1" applyAlignment="1">
      <alignment horizontal="right" vertical="center"/>
    </xf>
    <xf numFmtId="0" fontId="0" fillId="3" borderId="0" xfId="0" applyFont="1" applyFill="1" applyBorder="1"/>
    <xf numFmtId="3" fontId="20" fillId="3" borderId="0" xfId="9" applyNumberFormat="1" applyFont="1" applyFill="1" applyBorder="1" applyAlignment="1">
      <alignment horizontal="right"/>
    </xf>
    <xf numFmtId="3" fontId="20" fillId="3" borderId="7" xfId="9" applyNumberFormat="1" applyFont="1" applyFill="1" applyBorder="1" applyAlignment="1">
      <alignment horizontal="right"/>
    </xf>
    <xf numFmtId="3" fontId="20" fillId="3" borderId="8" xfId="9" applyNumberFormat="1" applyFont="1" applyFill="1" applyBorder="1" applyAlignment="1">
      <alignment horizontal="right"/>
    </xf>
    <xf numFmtId="3" fontId="1" fillId="3" borderId="2" xfId="16" applyNumberFormat="1" applyFont="1" applyFill="1" applyBorder="1" applyAlignment="1">
      <alignment horizontal="right"/>
    </xf>
    <xf numFmtId="3" fontId="1" fillId="3" borderId="12" xfId="16" applyNumberFormat="1" applyFont="1" applyFill="1" applyBorder="1" applyAlignment="1">
      <alignment horizontal="right"/>
    </xf>
    <xf numFmtId="3" fontId="1" fillId="3" borderId="4" xfId="16" applyNumberFormat="1" applyFont="1" applyFill="1" applyBorder="1" applyAlignment="1">
      <alignment horizontal="right"/>
    </xf>
    <xf numFmtId="3" fontId="1" fillId="3" borderId="6" xfId="16" applyNumberFormat="1" applyFont="1" applyFill="1" applyBorder="1" applyAlignment="1">
      <alignment horizontal="right"/>
    </xf>
    <xf numFmtId="3" fontId="20" fillId="3" borderId="2" xfId="9" applyNumberFormat="1" applyFont="1" applyFill="1" applyBorder="1" applyAlignment="1">
      <alignment horizontal="right"/>
    </xf>
    <xf numFmtId="3" fontId="20" fillId="3" borderId="3" xfId="9" applyNumberFormat="1" applyFont="1" applyFill="1" applyBorder="1" applyAlignment="1">
      <alignment horizontal="right"/>
    </xf>
    <xf numFmtId="3" fontId="20" fillId="3" borderId="5" xfId="9" applyNumberFormat="1" applyFont="1" applyFill="1" applyBorder="1" applyAlignment="1">
      <alignment horizontal="right"/>
    </xf>
    <xf numFmtId="0" fontId="3" fillId="3" borderId="1" xfId="16" applyFont="1" applyFill="1" applyBorder="1"/>
    <xf numFmtId="0" fontId="31" fillId="3" borderId="1" xfId="0" applyFont="1" applyFill="1" applyBorder="1" applyAlignment="1">
      <alignment horizontal="center" wrapText="1"/>
    </xf>
    <xf numFmtId="0" fontId="31" fillId="3" borderId="1" xfId="0" applyFont="1" applyFill="1" applyBorder="1"/>
    <xf numFmtId="3" fontId="31" fillId="3" borderId="1" xfId="0" applyNumberFormat="1" applyFont="1" applyFill="1" applyBorder="1"/>
    <xf numFmtId="3" fontId="31" fillId="3" borderId="10" xfId="0" applyNumberFormat="1" applyFont="1" applyFill="1" applyBorder="1"/>
    <xf numFmtId="0" fontId="7" fillId="3" borderId="16" xfId="0" applyFont="1" applyFill="1" applyBorder="1" applyAlignment="1">
      <alignment horizontal="left"/>
    </xf>
    <xf numFmtId="3" fontId="31" fillId="3" borderId="16" xfId="0" applyNumberFormat="1" applyFont="1" applyFill="1" applyBorder="1"/>
    <xf numFmtId="3" fontId="7" fillId="3" borderId="2" xfId="0" applyNumberFormat="1" applyFont="1" applyFill="1" applyBorder="1"/>
    <xf numFmtId="3" fontId="7" fillId="3" borderId="16" xfId="0" applyNumberFormat="1" applyFont="1" applyFill="1" applyBorder="1"/>
    <xf numFmtId="0" fontId="7" fillId="3" borderId="17" xfId="0" applyFont="1" applyFill="1" applyBorder="1" applyAlignment="1">
      <alignment horizontal="left"/>
    </xf>
    <xf numFmtId="3" fontId="31" fillId="3" borderId="17" xfId="0" applyNumberFormat="1" applyFont="1" applyFill="1" applyBorder="1"/>
    <xf numFmtId="3" fontId="7" fillId="3" borderId="3" xfId="0" applyNumberFormat="1" applyFont="1" applyFill="1" applyBorder="1"/>
    <xf numFmtId="3" fontId="7" fillId="3" borderId="17" xfId="0" applyNumberFormat="1" applyFont="1" applyFill="1" applyBorder="1"/>
    <xf numFmtId="3" fontId="39" fillId="3" borderId="3" xfId="0" applyNumberFormat="1" applyFont="1" applyFill="1" applyBorder="1" applyAlignment="1">
      <alignment horizontal="right"/>
    </xf>
    <xf numFmtId="0" fontId="7" fillId="3" borderId="18" xfId="0" applyFont="1" applyFill="1" applyBorder="1" applyAlignment="1">
      <alignment horizontal="left"/>
    </xf>
    <xf numFmtId="3" fontId="31" fillId="3" borderId="18" xfId="0" applyNumberFormat="1" applyFont="1" applyFill="1" applyBorder="1"/>
    <xf numFmtId="3" fontId="31" fillId="3" borderId="18" xfId="0" applyNumberFormat="1" applyFont="1" applyFill="1" applyBorder="1" applyAlignment="1">
      <alignment horizontal="right"/>
    </xf>
    <xf numFmtId="3" fontId="39" fillId="3" borderId="5" xfId="0" applyNumberFormat="1" applyFont="1" applyFill="1" applyBorder="1" applyAlignment="1">
      <alignment horizontal="right"/>
    </xf>
    <xf numFmtId="3" fontId="7" fillId="3" borderId="18" xfId="0" applyNumberFormat="1" applyFont="1" applyFill="1" applyBorder="1"/>
    <xf numFmtId="0" fontId="31" fillId="3" borderId="1" xfId="0" applyFont="1" applyFill="1" applyBorder="1" applyAlignment="1">
      <alignment horizontal="center" vertical="center"/>
    </xf>
    <xf numFmtId="0" fontId="31" fillId="3" borderId="0" xfId="0" applyFont="1" applyFill="1" applyBorder="1" applyAlignment="1">
      <alignment horizontal="center" wrapText="1"/>
    </xf>
    <xf numFmtId="3" fontId="31" fillId="3" borderId="1" xfId="0" applyNumberFormat="1" applyFont="1" applyFill="1" applyBorder="1" applyAlignment="1">
      <alignment horizontal="right" wrapText="1"/>
    </xf>
    <xf numFmtId="3" fontId="31" fillId="3" borderId="0" xfId="0" applyNumberFormat="1" applyFont="1" applyFill="1" applyBorder="1" applyAlignment="1">
      <alignment horizontal="center" wrapText="1"/>
    </xf>
    <xf numFmtId="3" fontId="6" fillId="3" borderId="16" xfId="0" applyNumberFormat="1" applyFont="1" applyFill="1" applyBorder="1"/>
    <xf numFmtId="3" fontId="7" fillId="3" borderId="5" xfId="0" applyNumberFormat="1" applyFont="1" applyFill="1" applyBorder="1"/>
    <xf numFmtId="3" fontId="31" fillId="3" borderId="16" xfId="0" applyNumberFormat="1" applyFont="1" applyFill="1" applyBorder="1" applyAlignment="1">
      <alignment horizontal="right"/>
    </xf>
    <xf numFmtId="3" fontId="39" fillId="3" borderId="18" xfId="0" applyNumberFormat="1" applyFont="1" applyFill="1" applyBorder="1" applyAlignment="1">
      <alignment horizontal="right"/>
    </xf>
    <xf numFmtId="3" fontId="39" fillId="3" borderId="17" xfId="0" applyNumberFormat="1" applyFont="1" applyFill="1" applyBorder="1" applyAlignment="1">
      <alignment horizontal="right"/>
    </xf>
    <xf numFmtId="0" fontId="31" fillId="3" borderId="16" xfId="0" applyFont="1" applyFill="1" applyBorder="1" applyAlignment="1">
      <alignment horizontal="left"/>
    </xf>
    <xf numFmtId="3" fontId="31" fillId="3" borderId="7" xfId="0" applyNumberFormat="1" applyFont="1" applyFill="1" applyBorder="1"/>
    <xf numFmtId="3" fontId="31" fillId="3" borderId="7" xfId="0" applyNumberFormat="1" applyFont="1" applyFill="1" applyBorder="1" applyAlignment="1">
      <alignment horizontal="right"/>
    </xf>
    <xf numFmtId="0" fontId="3" fillId="3" borderId="1" xfId="0" applyFont="1" applyFill="1" applyBorder="1" applyAlignment="1">
      <alignment horizontal="center"/>
    </xf>
    <xf numFmtId="0" fontId="31" fillId="3" borderId="1" xfId="0" applyFont="1" applyFill="1" applyBorder="1" applyAlignment="1">
      <alignment horizontal="center" wrapText="1"/>
    </xf>
    <xf numFmtId="0" fontId="2" fillId="2" borderId="0" xfId="0" applyFont="1" applyFill="1" applyAlignment="1">
      <alignment horizontal="left" wrapText="1"/>
    </xf>
    <xf numFmtId="0" fontId="3" fillId="3" borderId="1" xfId="0" applyFont="1" applyFill="1" applyBorder="1" applyAlignment="1">
      <alignment horizontal="center" vertical="center"/>
    </xf>
    <xf numFmtId="0" fontId="0" fillId="3" borderId="0" xfId="0" applyFill="1" applyBorder="1" applyAlignment="1"/>
    <xf numFmtId="3" fontId="6" fillId="3" borderId="0" xfId="0" applyNumberFormat="1" applyFont="1" applyFill="1" applyBorder="1" applyAlignment="1">
      <alignment horizontal="right" vertical="center"/>
    </xf>
    <xf numFmtId="37" fontId="9" fillId="3" borderId="0" xfId="0" applyNumberFormat="1" applyFont="1" applyFill="1" applyBorder="1" applyAlignment="1">
      <alignment horizontal="right" vertical="center" wrapText="1"/>
    </xf>
    <xf numFmtId="37" fontId="8" fillId="3" borderId="0" xfId="0" applyNumberFormat="1" applyFont="1" applyFill="1" applyBorder="1" applyAlignment="1">
      <alignment horizontal="right" vertical="center" wrapText="1"/>
    </xf>
    <xf numFmtId="0" fontId="6" fillId="3" borderId="2" xfId="0" applyFont="1" applyFill="1" applyBorder="1"/>
    <xf numFmtId="0" fontId="6" fillId="3" borderId="3" xfId="0" applyFont="1" applyFill="1" applyBorder="1"/>
    <xf numFmtId="0" fontId="3" fillId="3" borderId="3" xfId="0" applyFont="1" applyFill="1" applyBorder="1"/>
    <xf numFmtId="0" fontId="3" fillId="3" borderId="5" xfId="0" applyFont="1" applyFill="1" applyBorder="1"/>
    <xf numFmtId="37" fontId="3" fillId="3" borderId="1" xfId="0" applyNumberFormat="1" applyFont="1" applyFill="1" applyBorder="1" applyAlignment="1">
      <alignment horizontal="right"/>
    </xf>
    <xf numFmtId="0" fontId="0" fillId="3" borderId="0" xfId="0" applyFill="1" applyAlignment="1">
      <alignment horizontal="right"/>
    </xf>
    <xf numFmtId="0" fontId="0" fillId="3" borderId="0" xfId="0" applyFill="1" applyAlignment="1"/>
    <xf numFmtId="0" fontId="3" fillId="3" borderId="0" xfId="0" applyFont="1" applyFill="1" applyBorder="1" applyAlignment="1">
      <alignment horizontal="center" vertical="center"/>
    </xf>
    <xf numFmtId="37" fontId="3" fillId="3" borderId="0" xfId="0" applyNumberFormat="1" applyFont="1" applyFill="1" applyBorder="1" applyAlignment="1">
      <alignment horizontal="right"/>
    </xf>
    <xf numFmtId="0" fontId="3" fillId="2" borderId="0" xfId="0" applyFont="1" applyFill="1" applyBorder="1" applyAlignment="1">
      <alignment horizontal="center" vertical="center"/>
    </xf>
    <xf numFmtId="0" fontId="41" fillId="3" borderId="0" xfId="0" applyFont="1" applyFill="1" applyBorder="1"/>
    <xf numFmtId="0" fontId="41" fillId="3" borderId="0" xfId="0" applyFont="1" applyFill="1" applyBorder="1" applyAlignment="1">
      <alignment wrapText="1"/>
    </xf>
    <xf numFmtId="0" fontId="44" fillId="3" borderId="0" xfId="0" applyFont="1" applyFill="1" applyBorder="1"/>
    <xf numFmtId="37" fontId="41" fillId="3" borderId="0" xfId="0" applyNumberFormat="1" applyFont="1" applyFill="1" applyBorder="1" applyAlignment="1">
      <alignment horizontal="right" vertical="center" wrapText="1"/>
    </xf>
    <xf numFmtId="0" fontId="43" fillId="3" borderId="0" xfId="0" applyFont="1" applyFill="1" applyBorder="1"/>
    <xf numFmtId="0" fontId="43" fillId="3" borderId="0" xfId="0" applyFont="1" applyFill="1"/>
    <xf numFmtId="0" fontId="43" fillId="2" borderId="0" xfId="16" applyFont="1" applyFill="1" applyBorder="1"/>
    <xf numFmtId="0" fontId="6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2" fillId="3" borderId="0" xfId="0" applyFont="1" applyFill="1" applyBorder="1" applyAlignment="1">
      <alignment vertical="center"/>
    </xf>
    <xf numFmtId="0" fontId="2" fillId="3" borderId="1" xfId="0" applyFont="1" applyFill="1" applyBorder="1"/>
    <xf numFmtId="0" fontId="2" fillId="3" borderId="1" xfId="0" applyFont="1" applyFill="1" applyBorder="1" applyAlignment="1">
      <alignment vertical="center"/>
    </xf>
    <xf numFmtId="0" fontId="0" fillId="3" borderId="0" xfId="0" applyFont="1" applyFill="1" applyAlignment="1"/>
    <xf numFmtId="0" fontId="2" fillId="3" borderId="2" xfId="0" applyFont="1" applyFill="1" applyBorder="1"/>
    <xf numFmtId="0" fontId="2" fillId="3" borderId="16" xfId="0" applyFont="1" applyFill="1" applyBorder="1" applyAlignment="1">
      <alignment vertical="center"/>
    </xf>
    <xf numFmtId="0" fontId="4" fillId="3" borderId="16" xfId="0" applyFont="1" applyFill="1" applyBorder="1" applyAlignment="1">
      <alignment vertical="center"/>
    </xf>
    <xf numFmtId="0" fontId="4" fillId="3" borderId="12" xfId="0" applyFont="1" applyFill="1" applyBorder="1" applyAlignment="1">
      <alignment vertical="center"/>
    </xf>
    <xf numFmtId="0" fontId="4" fillId="3" borderId="0" xfId="0" applyFont="1" applyFill="1" applyBorder="1" applyAlignment="1">
      <alignment vertical="center"/>
    </xf>
    <xf numFmtId="0" fontId="2" fillId="3" borderId="3" xfId="0" applyFont="1" applyFill="1" applyBorder="1"/>
    <xf numFmtId="0" fontId="2" fillId="3" borderId="17" xfId="0" applyFont="1" applyFill="1" applyBorder="1" applyAlignment="1">
      <alignment vertical="center"/>
    </xf>
    <xf numFmtId="0" fontId="4" fillId="3" borderId="17" xfId="0" applyFont="1" applyFill="1" applyBorder="1" applyAlignment="1">
      <alignment vertical="center"/>
    </xf>
    <xf numFmtId="0" fontId="4" fillId="3" borderId="4" xfId="0" applyFont="1" applyFill="1" applyBorder="1" applyAlignment="1">
      <alignment vertical="center"/>
    </xf>
    <xf numFmtId="0" fontId="4" fillId="3" borderId="4" xfId="0" applyFont="1" applyFill="1" applyBorder="1" applyAlignment="1">
      <alignment horizontal="right" vertical="center"/>
    </xf>
    <xf numFmtId="0" fontId="4" fillId="3" borderId="0" xfId="0" applyFont="1" applyFill="1" applyBorder="1" applyAlignment="1">
      <alignment horizontal="right" vertical="center"/>
    </xf>
    <xf numFmtId="0" fontId="2" fillId="3" borderId="5" xfId="0" applyFont="1" applyFill="1" applyBorder="1"/>
    <xf numFmtId="0" fontId="2" fillId="3" borderId="18" xfId="0" applyFont="1" applyFill="1" applyBorder="1" applyAlignment="1">
      <alignment vertical="center"/>
    </xf>
    <xf numFmtId="0" fontId="4" fillId="3" borderId="18" xfId="0" applyFont="1" applyFill="1" applyBorder="1" applyAlignment="1">
      <alignment horizontal="right" vertical="center"/>
    </xf>
    <xf numFmtId="0" fontId="4" fillId="3" borderId="6" xfId="0" applyFont="1" applyFill="1" applyBorder="1" applyAlignment="1">
      <alignment vertical="center"/>
    </xf>
    <xf numFmtId="0" fontId="6" fillId="3" borderId="0" xfId="0" applyFont="1" applyFill="1" applyBorder="1" applyAlignment="1"/>
    <xf numFmtId="167" fontId="7" fillId="3" borderId="7" xfId="1" applyNumberFormat="1" applyFont="1" applyFill="1" applyBorder="1" applyAlignment="1">
      <alignment vertical="center"/>
    </xf>
    <xf numFmtId="167" fontId="6" fillId="3" borderId="18" xfId="1" applyNumberFormat="1" applyFont="1" applyFill="1" applyBorder="1" applyAlignment="1">
      <alignment vertical="center"/>
    </xf>
    <xf numFmtId="167" fontId="7" fillId="3" borderId="18" xfId="1" applyNumberFormat="1" applyFont="1" applyFill="1" applyBorder="1" applyAlignment="1">
      <alignment horizontal="right" vertical="center"/>
    </xf>
    <xf numFmtId="3" fontId="6" fillId="3" borderId="18" xfId="0" applyNumberFormat="1" applyFont="1" applyFill="1" applyBorder="1"/>
    <xf numFmtId="167" fontId="6" fillId="3" borderId="17" xfId="1" applyNumberFormat="1" applyFont="1" applyFill="1" applyBorder="1" applyAlignment="1">
      <alignment vertical="center"/>
    </xf>
    <xf numFmtId="0" fontId="6" fillId="3" borderId="17" xfId="0" applyFont="1" applyFill="1" applyBorder="1"/>
    <xf numFmtId="3" fontId="6" fillId="3" borderId="17" xfId="0" applyNumberFormat="1" applyFont="1" applyFill="1" applyBorder="1"/>
    <xf numFmtId="167" fontId="6" fillId="3" borderId="16" xfId="1" applyNumberFormat="1" applyFont="1" applyFill="1" applyBorder="1" applyAlignment="1">
      <alignment vertical="center"/>
    </xf>
    <xf numFmtId="167" fontId="6" fillId="3" borderId="2" xfId="1" applyNumberFormat="1" applyFont="1" applyFill="1" applyBorder="1" applyAlignment="1">
      <alignment vertical="center"/>
    </xf>
    <xf numFmtId="167" fontId="6" fillId="3" borderId="0" xfId="0" applyNumberFormat="1" applyFont="1" applyFill="1" applyBorder="1"/>
    <xf numFmtId="167" fontId="6" fillId="3" borderId="5" xfId="1" applyNumberFormat="1" applyFont="1" applyFill="1" applyBorder="1" applyAlignment="1">
      <alignment vertical="center"/>
    </xf>
    <xf numFmtId="167" fontId="6" fillId="3" borderId="8" xfId="1" applyNumberFormat="1" applyFont="1" applyFill="1" applyBorder="1" applyAlignment="1">
      <alignment vertical="center"/>
    </xf>
    <xf numFmtId="167" fontId="6" fillId="3" borderId="3" xfId="1" applyNumberFormat="1" applyFont="1" applyFill="1" applyBorder="1" applyAlignment="1">
      <alignment vertical="center"/>
    </xf>
    <xf numFmtId="167" fontId="6" fillId="3" borderId="7" xfId="1" applyNumberFormat="1" applyFont="1" applyFill="1" applyBorder="1" applyAlignment="1">
      <alignment vertical="center"/>
    </xf>
    <xf numFmtId="167" fontId="6" fillId="3" borderId="1" xfId="1" applyNumberFormat="1" applyFont="1" applyFill="1" applyBorder="1" applyAlignment="1">
      <alignment horizontal="right" vertical="center"/>
    </xf>
    <xf numFmtId="167" fontId="6" fillId="3" borderId="0" xfId="1" applyNumberFormat="1" applyFont="1" applyFill="1" applyBorder="1" applyAlignment="1">
      <alignment horizontal="right" vertical="center"/>
    </xf>
    <xf numFmtId="0" fontId="2" fillId="3" borderId="0" xfId="0" applyFont="1" applyFill="1" applyAlignment="1">
      <alignment wrapText="1"/>
    </xf>
    <xf numFmtId="0" fontId="45" fillId="3" borderId="0" xfId="0" applyFont="1" applyFill="1" applyBorder="1" applyAlignment="1">
      <alignment horizontal="center"/>
    </xf>
    <xf numFmtId="0" fontId="45" fillId="3" borderId="1" xfId="0" applyFont="1" applyFill="1" applyBorder="1" applyAlignment="1">
      <alignment horizontal="center"/>
    </xf>
    <xf numFmtId="0" fontId="30" fillId="3" borderId="16" xfId="0" applyFont="1" applyFill="1" applyBorder="1"/>
    <xf numFmtId="0" fontId="30" fillId="3" borderId="0" xfId="0" applyFont="1" applyFill="1" applyBorder="1"/>
    <xf numFmtId="0" fontId="30" fillId="3" borderId="17" xfId="0" applyFont="1" applyFill="1" applyBorder="1"/>
    <xf numFmtId="0" fontId="46" fillId="3" borderId="17" xfId="0" applyFont="1" applyFill="1" applyBorder="1"/>
    <xf numFmtId="0" fontId="30" fillId="3" borderId="5" xfId="0" applyFont="1" applyFill="1" applyBorder="1"/>
    <xf numFmtId="0" fontId="46" fillId="3" borderId="14" xfId="0" applyFont="1" applyFill="1" applyBorder="1"/>
    <xf numFmtId="0" fontId="46" fillId="3" borderId="14" xfId="0" applyFont="1" applyFill="1" applyBorder="1" applyAlignment="1">
      <alignment horizontal="right"/>
    </xf>
    <xf numFmtId="0" fontId="46" fillId="3" borderId="30" xfId="0" applyFont="1" applyFill="1" applyBorder="1"/>
    <xf numFmtId="0" fontId="46" fillId="3" borderId="31" xfId="0" applyFont="1" applyFill="1" applyBorder="1"/>
    <xf numFmtId="3" fontId="46" fillId="3" borderId="30" xfId="0" applyNumberFormat="1" applyFont="1" applyFill="1" applyBorder="1"/>
    <xf numFmtId="3" fontId="46" fillId="3" borderId="17" xfId="0" applyNumberFormat="1" applyFont="1" applyFill="1" applyBorder="1"/>
    <xf numFmtId="3" fontId="46" fillId="3" borderId="31" xfId="0" applyNumberFormat="1" applyFont="1" applyFill="1" applyBorder="1"/>
    <xf numFmtId="0" fontId="46" fillId="3" borderId="15" xfId="0" applyFont="1" applyFill="1" applyBorder="1"/>
    <xf numFmtId="0" fontId="46" fillId="3" borderId="15" xfId="0" applyFont="1" applyFill="1" applyBorder="1" applyAlignment="1">
      <alignment horizontal="right"/>
    </xf>
    <xf numFmtId="0" fontId="46" fillId="3" borderId="32" xfId="0" applyFont="1" applyFill="1" applyBorder="1"/>
    <xf numFmtId="0" fontId="46" fillId="3" borderId="24" xfId="0" applyFont="1" applyFill="1" applyBorder="1"/>
    <xf numFmtId="0" fontId="46" fillId="3" borderId="33" xfId="0" applyFont="1" applyFill="1" applyBorder="1"/>
    <xf numFmtId="3" fontId="46" fillId="3" borderId="32" xfId="0" applyNumberFormat="1" applyFont="1" applyFill="1" applyBorder="1"/>
    <xf numFmtId="3" fontId="46" fillId="3" borderId="24" xfId="0" applyNumberFormat="1" applyFont="1" applyFill="1" applyBorder="1"/>
    <xf numFmtId="3" fontId="46" fillId="3" borderId="33" xfId="0" applyNumberFormat="1" applyFont="1" applyFill="1" applyBorder="1"/>
    <xf numFmtId="0" fontId="47" fillId="3" borderId="13" xfId="0" applyFont="1" applyFill="1" applyBorder="1" applyAlignment="1">
      <alignment horizontal="center" vertical="center" wrapText="1"/>
    </xf>
    <xf numFmtId="0" fontId="47" fillId="3" borderId="14" xfId="0" applyFont="1" applyFill="1" applyBorder="1" applyAlignment="1">
      <alignment horizontal="center" vertical="center" wrapText="1"/>
    </xf>
    <xf numFmtId="0" fontId="47" fillId="3" borderId="20" xfId="0" applyFont="1" applyFill="1" applyBorder="1"/>
    <xf numFmtId="3" fontId="47" fillId="3" borderId="20" xfId="0" applyNumberFormat="1" applyFont="1" applyFill="1" applyBorder="1" applyAlignment="1">
      <alignment horizontal="right"/>
    </xf>
    <xf numFmtId="0" fontId="47" fillId="3" borderId="28" xfId="0" applyFont="1" applyFill="1" applyBorder="1" applyAlignment="1">
      <alignment horizontal="center" wrapText="1"/>
    </xf>
    <xf numFmtId="0" fontId="47" fillId="3" borderId="16" xfId="0" applyFont="1" applyFill="1" applyBorder="1" applyAlignment="1">
      <alignment horizontal="center" wrapText="1"/>
    </xf>
    <xf numFmtId="0" fontId="47" fillId="3" borderId="29" xfId="0" applyFont="1" applyFill="1" applyBorder="1" applyAlignment="1">
      <alignment horizontal="center" wrapText="1"/>
    </xf>
    <xf numFmtId="3" fontId="47" fillId="3" borderId="23" xfId="0" applyNumberFormat="1" applyFont="1" applyFill="1" applyBorder="1"/>
    <xf numFmtId="3" fontId="47" fillId="3" borderId="34" xfId="0" applyNumberFormat="1" applyFont="1" applyFill="1" applyBorder="1"/>
    <xf numFmtId="3" fontId="47" fillId="3" borderId="22" xfId="0" applyNumberFormat="1" applyFont="1" applyFill="1" applyBorder="1"/>
    <xf numFmtId="0" fontId="30" fillId="3" borderId="0" xfId="0" applyFont="1" applyFill="1"/>
    <xf numFmtId="3" fontId="30" fillId="3" borderId="0" xfId="0" applyNumberFormat="1" applyFont="1" applyFill="1" applyBorder="1"/>
    <xf numFmtId="0" fontId="45" fillId="3" borderId="14" xfId="0" applyFont="1" applyFill="1" applyBorder="1"/>
    <xf numFmtId="0" fontId="30" fillId="3" borderId="14" xfId="0" applyFont="1" applyFill="1" applyBorder="1"/>
    <xf numFmtId="3" fontId="30" fillId="3" borderId="30" xfId="0" applyNumberFormat="1" applyFont="1" applyFill="1" applyBorder="1"/>
    <xf numFmtId="0" fontId="30" fillId="3" borderId="31" xfId="0" applyFont="1" applyFill="1" applyBorder="1"/>
    <xf numFmtId="3" fontId="45" fillId="3" borderId="30" xfId="0" applyNumberFormat="1" applyFont="1" applyFill="1" applyBorder="1"/>
    <xf numFmtId="0" fontId="30" fillId="3" borderId="15" xfId="0" applyFont="1" applyFill="1" applyBorder="1"/>
    <xf numFmtId="0" fontId="30" fillId="3" borderId="32" xfId="0" applyFont="1" applyFill="1" applyBorder="1"/>
    <xf numFmtId="0" fontId="30" fillId="3" borderId="24" xfId="0" applyFont="1" applyFill="1" applyBorder="1"/>
    <xf numFmtId="0" fontId="30" fillId="3" borderId="33" xfId="0" applyFont="1" applyFill="1" applyBorder="1"/>
    <xf numFmtId="3" fontId="30" fillId="3" borderId="32" xfId="0" applyNumberFormat="1" applyFont="1" applyFill="1" applyBorder="1"/>
    <xf numFmtId="0" fontId="45" fillId="3" borderId="0" xfId="0" applyFont="1" applyFill="1" applyBorder="1" applyAlignment="1">
      <alignment horizontal="center" wrapText="1"/>
    </xf>
    <xf numFmtId="0" fontId="45" fillId="3" borderId="0" xfId="0" applyFont="1" applyFill="1" applyBorder="1" applyAlignment="1"/>
    <xf numFmtId="3" fontId="45" fillId="3" borderId="0" xfId="0" applyNumberFormat="1" applyFont="1" applyFill="1" applyBorder="1"/>
    <xf numFmtId="0" fontId="45" fillId="3" borderId="0" xfId="0" applyFont="1" applyFill="1" applyBorder="1"/>
    <xf numFmtId="0" fontId="24" fillId="3" borderId="0" xfId="0" applyFont="1" applyFill="1" applyAlignment="1">
      <alignment horizontal="center"/>
    </xf>
    <xf numFmtId="0" fontId="45" fillId="3" borderId="13" xfId="0" applyFont="1" applyFill="1" applyBorder="1" applyAlignment="1">
      <alignment horizontal="center" vertical="center" wrapText="1"/>
    </xf>
    <xf numFmtId="0" fontId="45" fillId="3" borderId="1" xfId="0" applyFont="1" applyFill="1" applyBorder="1" applyAlignment="1">
      <alignment horizontal="center" vertical="center"/>
    </xf>
    <xf numFmtId="0" fontId="45" fillId="3" borderId="14" xfId="0" applyFont="1" applyFill="1" applyBorder="1" applyAlignment="1">
      <alignment horizontal="center" vertical="center" wrapText="1"/>
    </xf>
    <xf numFmtId="0" fontId="45" fillId="3" borderId="28" xfId="0" applyFont="1" applyFill="1" applyBorder="1" applyAlignment="1">
      <alignment horizontal="center" wrapText="1"/>
    </xf>
    <xf numFmtId="0" fontId="45" fillId="3" borderId="16" xfId="0" applyFont="1" applyFill="1" applyBorder="1" applyAlignment="1">
      <alignment horizontal="center" wrapText="1"/>
    </xf>
    <xf numFmtId="0" fontId="45" fillId="3" borderId="29" xfId="0" applyFont="1" applyFill="1" applyBorder="1" applyAlignment="1">
      <alignment horizontal="center" wrapText="1"/>
    </xf>
    <xf numFmtId="0" fontId="45" fillId="3" borderId="20" xfId="0" applyFont="1" applyFill="1" applyBorder="1"/>
    <xf numFmtId="3" fontId="45" fillId="3" borderId="20" xfId="0" applyNumberFormat="1" applyFont="1" applyFill="1" applyBorder="1"/>
    <xf numFmtId="3" fontId="45" fillId="3" borderId="23" xfId="0" applyNumberFormat="1" applyFont="1" applyFill="1" applyBorder="1"/>
    <xf numFmtId="3" fontId="45" fillId="3" borderId="34" xfId="0" applyNumberFormat="1" applyFont="1" applyFill="1" applyBorder="1"/>
    <xf numFmtId="3" fontId="45" fillId="3" borderId="22" xfId="0" applyNumberFormat="1" applyFont="1" applyFill="1" applyBorder="1"/>
    <xf numFmtId="0" fontId="45" fillId="3" borderId="34" xfId="0" applyFont="1" applyFill="1" applyBorder="1"/>
    <xf numFmtId="0" fontId="45" fillId="3" borderId="22" xfId="0" applyFont="1" applyFill="1" applyBorder="1"/>
    <xf numFmtId="0" fontId="45" fillId="3" borderId="0" xfId="0" applyFont="1" applyFill="1"/>
    <xf numFmtId="0" fontId="30" fillId="3" borderId="3" xfId="0" applyFont="1" applyFill="1" applyBorder="1"/>
    <xf numFmtId="0" fontId="45" fillId="3" borderId="38" xfId="0" applyFont="1" applyFill="1" applyBorder="1"/>
    <xf numFmtId="0" fontId="45" fillId="3" borderId="17" xfId="0" applyFont="1" applyFill="1" applyBorder="1"/>
    <xf numFmtId="0" fontId="45" fillId="3" borderId="31" xfId="0" applyFont="1" applyFill="1" applyBorder="1"/>
    <xf numFmtId="0" fontId="45" fillId="3" borderId="30" xfId="0" applyFont="1" applyFill="1" applyBorder="1"/>
    <xf numFmtId="0" fontId="30" fillId="3" borderId="39" xfId="0" applyFont="1" applyFill="1" applyBorder="1"/>
    <xf numFmtId="0" fontId="30" fillId="3" borderId="40" xfId="0" applyFont="1" applyFill="1" applyBorder="1"/>
    <xf numFmtId="0" fontId="30" fillId="3" borderId="41" xfId="0" applyFont="1" applyFill="1" applyBorder="1"/>
    <xf numFmtId="0" fontId="45" fillId="3" borderId="2" xfId="0" applyFont="1" applyFill="1" applyBorder="1" applyAlignment="1">
      <alignment horizontal="center"/>
    </xf>
    <xf numFmtId="0" fontId="30" fillId="3" borderId="4" xfId="0" applyFont="1" applyFill="1" applyBorder="1"/>
    <xf numFmtId="0" fontId="45" fillId="3" borderId="19" xfId="0" applyFont="1" applyFill="1" applyBorder="1"/>
    <xf numFmtId="0" fontId="45" fillId="3" borderId="9" xfId="0" applyFont="1" applyFill="1" applyBorder="1"/>
    <xf numFmtId="0" fontId="45" fillId="3" borderId="23" xfId="0" applyFont="1" applyFill="1" applyBorder="1"/>
    <xf numFmtId="0" fontId="45" fillId="3" borderId="42" xfId="0" applyFont="1" applyFill="1" applyBorder="1"/>
    <xf numFmtId="3" fontId="30" fillId="3" borderId="14" xfId="0" applyNumberFormat="1" applyFont="1" applyFill="1" applyBorder="1"/>
    <xf numFmtId="3" fontId="30" fillId="3" borderId="17" xfId="0" applyNumberFormat="1" applyFont="1" applyFill="1" applyBorder="1"/>
    <xf numFmtId="3" fontId="30" fillId="3" borderId="31" xfId="0" applyNumberFormat="1" applyFont="1" applyFill="1" applyBorder="1"/>
    <xf numFmtId="0" fontId="45" fillId="3" borderId="15" xfId="0" applyFont="1" applyFill="1" applyBorder="1"/>
    <xf numFmtId="3" fontId="30" fillId="3" borderId="15" xfId="0" applyNumberFormat="1" applyFont="1" applyFill="1" applyBorder="1"/>
    <xf numFmtId="3" fontId="30" fillId="3" borderId="24" xfId="0" applyNumberFormat="1" applyFont="1" applyFill="1" applyBorder="1"/>
    <xf numFmtId="3" fontId="30" fillId="3" borderId="33" xfId="0" applyNumberFormat="1" applyFont="1" applyFill="1" applyBorder="1"/>
    <xf numFmtId="0" fontId="39" fillId="3" borderId="0" xfId="0" applyFont="1" applyFill="1" applyBorder="1"/>
    <xf numFmtId="0" fontId="30" fillId="3" borderId="2" xfId="0" applyFont="1" applyFill="1" applyBorder="1"/>
    <xf numFmtId="0" fontId="45" fillId="3" borderId="0" xfId="0" applyFont="1" applyFill="1" applyBorder="1" applyAlignment="1">
      <alignment wrapText="1"/>
    </xf>
    <xf numFmtId="0" fontId="45" fillId="3" borderId="7" xfId="0" applyFont="1" applyFill="1" applyBorder="1" applyAlignment="1">
      <alignment horizontal="center"/>
    </xf>
    <xf numFmtId="0" fontId="45" fillId="3" borderId="13" xfId="0" applyFont="1" applyFill="1" applyBorder="1" applyAlignment="1">
      <alignment horizontal="center" wrapText="1"/>
    </xf>
    <xf numFmtId="0" fontId="45" fillId="3" borderId="14" xfId="0" applyFont="1" applyFill="1" applyBorder="1" applyAlignment="1">
      <alignment horizontal="center" wrapText="1"/>
    </xf>
    <xf numFmtId="0" fontId="45" fillId="3" borderId="30" xfId="0" applyFont="1" applyFill="1" applyBorder="1" applyAlignment="1">
      <alignment horizontal="center" vertical="center"/>
    </xf>
    <xf numFmtId="0" fontId="45" fillId="3" borderId="17" xfId="0" applyFont="1" applyFill="1" applyBorder="1" applyAlignment="1">
      <alignment horizontal="center" wrapText="1"/>
    </xf>
    <xf numFmtId="0" fontId="45" fillId="3" borderId="31" xfId="0" applyFont="1" applyFill="1" applyBorder="1" applyAlignment="1">
      <alignment horizontal="center" wrapText="1"/>
    </xf>
    <xf numFmtId="0" fontId="45" fillId="3" borderId="5" xfId="0" applyFont="1" applyFill="1" applyBorder="1" applyAlignment="1">
      <alignment horizontal="center" vertical="center"/>
    </xf>
    <xf numFmtId="0" fontId="45" fillId="3" borderId="18" xfId="0" applyFont="1" applyFill="1" applyBorder="1" applyAlignment="1">
      <alignment horizontal="center" vertical="center"/>
    </xf>
    <xf numFmtId="0" fontId="45" fillId="3" borderId="17" xfId="0" applyFont="1" applyFill="1" applyBorder="1" applyAlignment="1">
      <alignment horizontal="center" vertical="center"/>
    </xf>
    <xf numFmtId="0" fontId="24" fillId="3" borderId="0" xfId="0" applyFont="1" applyFill="1"/>
    <xf numFmtId="0" fontId="45" fillId="3" borderId="32" xfId="0" applyFont="1" applyFill="1" applyBorder="1"/>
    <xf numFmtId="0" fontId="45" fillId="3" borderId="24" xfId="0" applyFont="1" applyFill="1" applyBorder="1"/>
    <xf numFmtId="0" fontId="45" fillId="3" borderId="33" xfId="0" applyFont="1" applyFill="1" applyBorder="1"/>
    <xf numFmtId="3" fontId="45" fillId="3" borderId="32" xfId="0" applyNumberFormat="1" applyFont="1" applyFill="1" applyBorder="1"/>
    <xf numFmtId="0" fontId="30" fillId="3" borderId="16" xfId="0" applyFont="1" applyFill="1" applyBorder="1" applyAlignment="1">
      <alignment horizontal="center"/>
    </xf>
    <xf numFmtId="0" fontId="30" fillId="3" borderId="17" xfId="0" applyFont="1" applyFill="1" applyBorder="1" applyAlignment="1">
      <alignment horizontal="center"/>
    </xf>
    <xf numFmtId="0" fontId="45" fillId="3" borderId="12" xfId="0" applyFont="1" applyFill="1" applyBorder="1" applyAlignment="1">
      <alignment horizontal="center"/>
    </xf>
    <xf numFmtId="0" fontId="30" fillId="3" borderId="18" xfId="0" applyFont="1" applyFill="1" applyBorder="1" applyAlignment="1">
      <alignment horizontal="center"/>
    </xf>
    <xf numFmtId="0" fontId="30" fillId="3" borderId="3" xfId="0" applyFont="1" applyFill="1" applyBorder="1" applyAlignment="1">
      <alignment horizontal="center"/>
    </xf>
    <xf numFmtId="0" fontId="30" fillId="3" borderId="0" xfId="0" applyFont="1" applyFill="1" applyBorder="1" applyAlignment="1">
      <alignment horizontal="center"/>
    </xf>
    <xf numFmtId="0" fontId="30" fillId="3" borderId="7" xfId="0" applyFont="1" applyFill="1" applyBorder="1" applyAlignment="1">
      <alignment horizontal="center"/>
    </xf>
    <xf numFmtId="0" fontId="30" fillId="3" borderId="2" xfId="0" applyFont="1" applyFill="1" applyBorder="1" applyAlignment="1">
      <alignment horizontal="center"/>
    </xf>
    <xf numFmtId="3" fontId="45" fillId="3" borderId="0" xfId="0" applyNumberFormat="1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left" wrapText="1"/>
    </xf>
    <xf numFmtId="0" fontId="6" fillId="3" borderId="1" xfId="0" applyFont="1" applyFill="1" applyBorder="1" applyAlignment="1">
      <alignment horizontal="center" vertical="center"/>
    </xf>
    <xf numFmtId="3" fontId="0" fillId="3" borderId="2" xfId="0" applyNumberFormat="1" applyFill="1" applyBorder="1"/>
    <xf numFmtId="3" fontId="0" fillId="3" borderId="7" xfId="0" applyNumberFormat="1" applyFill="1" applyBorder="1"/>
    <xf numFmtId="3" fontId="0" fillId="3" borderId="12" xfId="0" applyNumberFormat="1" applyFill="1" applyBorder="1"/>
    <xf numFmtId="3" fontId="0" fillId="3" borderId="3" xfId="0" applyNumberFormat="1" applyFill="1" applyBorder="1"/>
    <xf numFmtId="3" fontId="0" fillId="3" borderId="4" xfId="0" applyNumberFormat="1" applyFill="1" applyBorder="1"/>
    <xf numFmtId="3" fontId="0" fillId="3" borderId="16" xfId="0" applyNumberFormat="1" applyFill="1" applyBorder="1"/>
    <xf numFmtId="3" fontId="0" fillId="3" borderId="17" xfId="0" applyNumberFormat="1" applyFill="1" applyBorder="1"/>
    <xf numFmtId="3" fontId="3" fillId="3" borderId="1" xfId="0" applyNumberFormat="1" applyFont="1" applyFill="1" applyBorder="1" applyAlignment="1"/>
    <xf numFmtId="3" fontId="0" fillId="3" borderId="5" xfId="0" applyNumberFormat="1" applyFill="1" applyBorder="1"/>
    <xf numFmtId="3" fontId="0" fillId="3" borderId="18" xfId="0" applyNumberFormat="1" applyFill="1" applyBorder="1"/>
    <xf numFmtId="3" fontId="0" fillId="3" borderId="8" xfId="0" applyNumberFormat="1" applyFill="1" applyBorder="1"/>
    <xf numFmtId="3" fontId="43" fillId="3" borderId="0" xfId="0" applyNumberFormat="1" applyFont="1" applyFill="1" applyBorder="1"/>
    <xf numFmtId="3" fontId="0" fillId="3" borderId="6" xfId="0" applyNumberFormat="1" applyFill="1" applyBorder="1"/>
    <xf numFmtId="3" fontId="50" fillId="3" borderId="16" xfId="0" applyNumberFormat="1" applyFont="1" applyFill="1" applyBorder="1"/>
    <xf numFmtId="3" fontId="50" fillId="3" borderId="17" xfId="0" applyNumberFormat="1" applyFont="1" applyFill="1" applyBorder="1"/>
    <xf numFmtId="3" fontId="50" fillId="3" borderId="18" xfId="0" applyNumberFormat="1" applyFont="1" applyFill="1" applyBorder="1"/>
    <xf numFmtId="0" fontId="31" fillId="3" borderId="10" xfId="0" applyFont="1" applyFill="1" applyBorder="1"/>
    <xf numFmtId="0" fontId="7" fillId="3" borderId="5" xfId="0" applyFont="1" applyFill="1" applyBorder="1"/>
    <xf numFmtId="3" fontId="31" fillId="3" borderId="11" xfId="0" applyNumberFormat="1" applyFont="1" applyFill="1" applyBorder="1"/>
    <xf numFmtId="3" fontId="7" fillId="3" borderId="8" xfId="0" applyNumberFormat="1" applyFont="1" applyFill="1" applyBorder="1"/>
    <xf numFmtId="0" fontId="24" fillId="3" borderId="1" xfId="0" applyFont="1" applyFill="1" applyBorder="1" applyAlignment="1">
      <alignment horizontal="center" vertical="center" wrapText="1"/>
    </xf>
    <xf numFmtId="0" fontId="24" fillId="3" borderId="1" xfId="0" applyFont="1" applyFill="1" applyBorder="1" applyAlignment="1">
      <alignment horizontal="center" vertical="center"/>
    </xf>
    <xf numFmtId="0" fontId="49" fillId="3" borderId="0" xfId="0" applyFont="1" applyFill="1" applyBorder="1" applyAlignment="1"/>
    <xf numFmtId="1" fontId="7" fillId="3" borderId="2" xfId="0" applyNumberFormat="1" applyFont="1" applyFill="1" applyBorder="1"/>
    <xf numFmtId="1" fontId="7" fillId="3" borderId="7" xfId="0" applyNumberFormat="1" applyFont="1" applyFill="1" applyBorder="1"/>
    <xf numFmtId="1" fontId="7" fillId="3" borderId="12" xfId="0" applyNumberFormat="1" applyFont="1" applyFill="1" applyBorder="1"/>
    <xf numFmtId="1" fontId="7" fillId="3" borderId="3" xfId="0" applyNumberFormat="1" applyFont="1" applyFill="1" applyBorder="1"/>
    <xf numFmtId="1" fontId="7" fillId="3" borderId="0" xfId="0" applyNumberFormat="1" applyFont="1" applyFill="1" applyBorder="1"/>
    <xf numFmtId="1" fontId="7" fillId="3" borderId="4" xfId="0" applyNumberFormat="1" applyFont="1" applyFill="1" applyBorder="1"/>
    <xf numFmtId="1" fontId="7" fillId="3" borderId="5" xfId="0" applyNumberFormat="1" applyFont="1" applyFill="1" applyBorder="1"/>
    <xf numFmtId="1" fontId="7" fillId="3" borderId="8" xfId="0" applyNumberFormat="1" applyFont="1" applyFill="1" applyBorder="1"/>
    <xf numFmtId="1" fontId="7" fillId="3" borderId="6" xfId="0" applyNumberFormat="1" applyFont="1" applyFill="1" applyBorder="1"/>
    <xf numFmtId="1" fontId="7" fillId="3" borderId="16" xfId="0" applyNumberFormat="1" applyFont="1" applyFill="1" applyBorder="1"/>
    <xf numFmtId="1" fontId="7" fillId="3" borderId="17" xfId="0" applyNumberFormat="1" applyFont="1" applyFill="1" applyBorder="1"/>
    <xf numFmtId="1" fontId="7" fillId="3" borderId="18" xfId="0" applyNumberFormat="1" applyFont="1" applyFill="1" applyBorder="1"/>
    <xf numFmtId="0" fontId="7" fillId="3" borderId="3" xfId="0" applyFont="1" applyFill="1" applyBorder="1" applyAlignment="1">
      <alignment horizontal="right"/>
    </xf>
    <xf numFmtId="0" fontId="7" fillId="3" borderId="0" xfId="0" applyFont="1" applyFill="1" applyBorder="1" applyAlignment="1">
      <alignment horizontal="right"/>
    </xf>
    <xf numFmtId="0" fontId="7" fillId="3" borderId="5" xfId="0" applyFont="1" applyFill="1" applyBorder="1" applyAlignment="1">
      <alignment horizontal="right"/>
    </xf>
    <xf numFmtId="0" fontId="7" fillId="3" borderId="8" xfId="0" applyFont="1" applyFill="1" applyBorder="1" applyAlignment="1">
      <alignment horizontal="right"/>
    </xf>
    <xf numFmtId="0" fontId="7" fillId="3" borderId="2" xfId="0" applyFont="1" applyFill="1" applyBorder="1" applyAlignment="1">
      <alignment horizontal="right"/>
    </xf>
    <xf numFmtId="0" fontId="7" fillId="3" borderId="7" xfId="0" applyFont="1" applyFill="1" applyBorder="1" applyAlignment="1">
      <alignment horizontal="right"/>
    </xf>
    <xf numFmtId="0" fontId="7" fillId="3" borderId="16" xfId="0" applyFont="1" applyFill="1" applyBorder="1" applyAlignment="1">
      <alignment horizontal="right"/>
    </xf>
    <xf numFmtId="0" fontId="7" fillId="3" borderId="17" xfId="0" applyFont="1" applyFill="1" applyBorder="1" applyAlignment="1">
      <alignment horizontal="right"/>
    </xf>
    <xf numFmtId="0" fontId="7" fillId="3" borderId="18" xfId="0" applyFont="1" applyFill="1" applyBorder="1" applyAlignment="1">
      <alignment horizontal="right"/>
    </xf>
    <xf numFmtId="167" fontId="7" fillId="3" borderId="16" xfId="1" applyNumberFormat="1" applyFont="1" applyFill="1" applyBorder="1" applyAlignment="1">
      <alignment horizontal="right" vertical="center"/>
    </xf>
    <xf numFmtId="3" fontId="6" fillId="3" borderId="0" xfId="0" applyNumberFormat="1" applyFont="1" applyFill="1" applyBorder="1"/>
    <xf numFmtId="1" fontId="43" fillId="3" borderId="0" xfId="0" applyNumberFormat="1" applyFont="1" applyFill="1"/>
    <xf numFmtId="167" fontId="7" fillId="3" borderId="0" xfId="1" applyNumberFormat="1" applyFont="1" applyFill="1" applyBorder="1" applyAlignment="1">
      <alignment horizontal="right" vertical="center"/>
    </xf>
    <xf numFmtId="3" fontId="7" fillId="3" borderId="0" xfId="1" applyNumberFormat="1" applyFont="1" applyFill="1" applyBorder="1" applyAlignment="1">
      <alignment vertical="center"/>
    </xf>
    <xf numFmtId="3" fontId="6" fillId="3" borderId="1" xfId="1" applyNumberFormat="1" applyFont="1" applyFill="1" applyBorder="1" applyAlignment="1">
      <alignment vertical="center"/>
    </xf>
    <xf numFmtId="3" fontId="7" fillId="3" borderId="7" xfId="0" applyNumberFormat="1" applyFont="1" applyFill="1" applyBorder="1"/>
    <xf numFmtId="167" fontId="6" fillId="3" borderId="16" xfId="0" applyNumberFormat="1" applyFont="1" applyFill="1" applyBorder="1"/>
    <xf numFmtId="3" fontId="7" fillId="3" borderId="0" xfId="0" applyNumberFormat="1" applyFont="1" applyFill="1" applyBorder="1" applyAlignment="1">
      <alignment horizontal="right"/>
    </xf>
    <xf numFmtId="3" fontId="7" fillId="3" borderId="17" xfId="0" applyNumberFormat="1" applyFont="1" applyFill="1" applyBorder="1" applyAlignment="1">
      <alignment horizontal="right"/>
    </xf>
    <xf numFmtId="3" fontId="6" fillId="3" borderId="16" xfId="1" applyNumberFormat="1" applyFont="1" applyFill="1" applyBorder="1" applyAlignment="1">
      <alignment vertical="center"/>
    </xf>
    <xf numFmtId="10" fontId="7" fillId="3" borderId="2" xfId="0" applyNumberFormat="1" applyFont="1" applyFill="1" applyBorder="1" applyAlignment="1">
      <alignment horizontal="right"/>
    </xf>
    <xf numFmtId="10" fontId="7" fillId="3" borderId="12" xfId="0" applyNumberFormat="1" applyFont="1" applyFill="1" applyBorder="1" applyAlignment="1">
      <alignment horizontal="right"/>
    </xf>
    <xf numFmtId="1" fontId="7" fillId="3" borderId="3" xfId="0" applyNumberFormat="1" applyFont="1" applyFill="1" applyBorder="1" applyAlignment="1">
      <alignment horizontal="right"/>
    </xf>
    <xf numFmtId="1" fontId="7" fillId="3" borderId="4" xfId="0" applyNumberFormat="1" applyFont="1" applyFill="1" applyBorder="1" applyAlignment="1">
      <alignment horizontal="right"/>
    </xf>
    <xf numFmtId="10" fontId="7" fillId="3" borderId="3" xfId="0" applyNumberFormat="1" applyFont="1" applyFill="1" applyBorder="1" applyAlignment="1">
      <alignment horizontal="right"/>
    </xf>
    <xf numFmtId="10" fontId="7" fillId="3" borderId="4" xfId="0" applyNumberFormat="1" applyFont="1" applyFill="1" applyBorder="1" applyAlignment="1">
      <alignment horizontal="right"/>
    </xf>
    <xf numFmtId="1" fontId="7" fillId="3" borderId="5" xfId="0" applyNumberFormat="1" applyFont="1" applyFill="1" applyBorder="1" applyAlignment="1">
      <alignment horizontal="right"/>
    </xf>
    <xf numFmtId="1" fontId="7" fillId="3" borderId="6" xfId="0" applyNumberFormat="1" applyFont="1" applyFill="1" applyBorder="1" applyAlignment="1">
      <alignment horizontal="right"/>
    </xf>
    <xf numFmtId="1" fontId="7" fillId="3" borderId="2" xfId="0" applyNumberFormat="1" applyFont="1" applyFill="1" applyBorder="1" applyAlignment="1">
      <alignment horizontal="right"/>
    </xf>
    <xf numFmtId="1" fontId="7" fillId="3" borderId="12" xfId="0" applyNumberFormat="1" applyFont="1" applyFill="1" applyBorder="1" applyAlignment="1">
      <alignment horizontal="right"/>
    </xf>
    <xf numFmtId="10" fontId="7" fillId="3" borderId="5" xfId="0" applyNumberFormat="1" applyFont="1" applyFill="1" applyBorder="1" applyAlignment="1">
      <alignment horizontal="right"/>
    </xf>
    <xf numFmtId="10" fontId="7" fillId="3" borderId="6" xfId="0" applyNumberFormat="1" applyFont="1" applyFill="1" applyBorder="1" applyAlignment="1">
      <alignment horizontal="right"/>
    </xf>
    <xf numFmtId="10" fontId="7" fillId="3" borderId="16" xfId="0" applyNumberFormat="1" applyFont="1" applyFill="1" applyBorder="1" applyAlignment="1">
      <alignment horizontal="right"/>
    </xf>
    <xf numFmtId="1" fontId="7" fillId="3" borderId="17" xfId="0" applyNumberFormat="1" applyFont="1" applyFill="1" applyBorder="1" applyAlignment="1">
      <alignment horizontal="right"/>
    </xf>
    <xf numFmtId="10" fontId="7" fillId="3" borderId="17" xfId="0" applyNumberFormat="1" applyFont="1" applyFill="1" applyBorder="1" applyAlignment="1">
      <alignment horizontal="right"/>
    </xf>
    <xf numFmtId="1" fontId="7" fillId="3" borderId="18" xfId="0" applyNumberFormat="1" applyFont="1" applyFill="1" applyBorder="1" applyAlignment="1">
      <alignment horizontal="right"/>
    </xf>
    <xf numFmtId="1" fontId="7" fillId="3" borderId="16" xfId="0" applyNumberFormat="1" applyFont="1" applyFill="1" applyBorder="1" applyAlignment="1">
      <alignment horizontal="right"/>
    </xf>
    <xf numFmtId="10" fontId="7" fillId="3" borderId="18" xfId="0" applyNumberFormat="1" applyFont="1" applyFill="1" applyBorder="1" applyAlignment="1">
      <alignment horizontal="right"/>
    </xf>
    <xf numFmtId="167" fontId="44" fillId="3" borderId="0" xfId="1" applyNumberFormat="1" applyFont="1" applyFill="1" applyBorder="1" applyAlignment="1">
      <alignment vertical="center"/>
    </xf>
    <xf numFmtId="167" fontId="43" fillId="3" borderId="0" xfId="0" applyNumberFormat="1" applyFont="1" applyFill="1" applyBorder="1"/>
    <xf numFmtId="1" fontId="43" fillId="3" borderId="0" xfId="0" applyNumberFormat="1" applyFont="1" applyFill="1" applyBorder="1"/>
    <xf numFmtId="0" fontId="1" fillId="3" borderId="0" xfId="0" applyFont="1" applyFill="1" applyBorder="1"/>
    <xf numFmtId="0" fontId="1" fillId="3" borderId="4" xfId="0" applyFont="1" applyFill="1" applyBorder="1"/>
    <xf numFmtId="1" fontId="1" fillId="3" borderId="0" xfId="0" applyNumberFormat="1" applyFont="1" applyFill="1" applyBorder="1"/>
    <xf numFmtId="1" fontId="1" fillId="3" borderId="4" xfId="0" applyNumberFormat="1" applyFont="1" applyFill="1" applyBorder="1"/>
    <xf numFmtId="1" fontId="1" fillId="3" borderId="8" xfId="0" applyNumberFormat="1" applyFont="1" applyFill="1" applyBorder="1"/>
    <xf numFmtId="1" fontId="1" fillId="3" borderId="6" xfId="0" applyNumberFormat="1" applyFont="1" applyFill="1" applyBorder="1"/>
    <xf numFmtId="0" fontId="1" fillId="3" borderId="16" xfId="0" applyFont="1" applyFill="1" applyBorder="1"/>
    <xf numFmtId="1" fontId="1" fillId="3" borderId="17" xfId="0" applyNumberFormat="1" applyFont="1" applyFill="1" applyBorder="1"/>
    <xf numFmtId="1" fontId="1" fillId="3" borderId="18" xfId="0" applyNumberFormat="1" applyFont="1" applyFill="1" applyBorder="1"/>
    <xf numFmtId="1" fontId="0" fillId="3" borderId="0" xfId="0" applyNumberFormat="1" applyFill="1" applyBorder="1"/>
    <xf numFmtId="0" fontId="34" fillId="3" borderId="0" xfId="16" applyFont="1" applyFill="1" applyBorder="1"/>
    <xf numFmtId="0" fontId="0" fillId="3" borderId="4" xfId="0" applyFill="1" applyBorder="1"/>
    <xf numFmtId="1" fontId="0" fillId="3" borderId="4" xfId="0" applyNumberFormat="1" applyFill="1" applyBorder="1"/>
    <xf numFmtId="1" fontId="0" fillId="3" borderId="8" xfId="0" applyNumberFormat="1" applyFill="1" applyBorder="1"/>
    <xf numFmtId="1" fontId="0" fillId="3" borderId="6" xfId="0" applyNumberFormat="1" applyFill="1" applyBorder="1"/>
    <xf numFmtId="0" fontId="0" fillId="3" borderId="17" xfId="0" applyFill="1" applyBorder="1"/>
    <xf numFmtId="1" fontId="0" fillId="3" borderId="17" xfId="0" applyNumberFormat="1" applyFill="1" applyBorder="1"/>
    <xf numFmtId="1" fontId="0" fillId="3" borderId="18" xfId="0" applyNumberFormat="1" applyFill="1" applyBorder="1"/>
    <xf numFmtId="3" fontId="3" fillId="0" borderId="1" xfId="0" applyNumberFormat="1" applyFont="1" applyBorder="1" applyAlignment="1">
      <alignment horizontal="right"/>
    </xf>
    <xf numFmtId="3" fontId="0" fillId="2" borderId="0" xfId="0" applyNumberFormat="1" applyFont="1" applyFill="1" applyAlignment="1">
      <alignment horizontal="right"/>
    </xf>
    <xf numFmtId="1" fontId="0" fillId="3" borderId="4" xfId="0" applyNumberFormat="1" applyFill="1" applyBorder="1" applyAlignment="1">
      <alignment horizontal="right"/>
    </xf>
    <xf numFmtId="1" fontId="0" fillId="3" borderId="6" xfId="0" applyNumberFormat="1" applyFill="1" applyBorder="1" applyAlignment="1">
      <alignment horizontal="right"/>
    </xf>
    <xf numFmtId="0" fontId="1" fillId="3" borderId="0" xfId="16" applyFill="1" applyAlignment="1"/>
    <xf numFmtId="3" fontId="1" fillId="3" borderId="0" xfId="16" applyNumberFormat="1" applyFill="1" applyAlignment="1"/>
    <xf numFmtId="3" fontId="3" fillId="3" borderId="0" xfId="0" applyNumberFormat="1" applyFont="1" applyFill="1" applyBorder="1"/>
    <xf numFmtId="3" fontId="21" fillId="3" borderId="0" xfId="0" applyNumberFormat="1" applyFont="1" applyFill="1" applyBorder="1"/>
    <xf numFmtId="3" fontId="9" fillId="3" borderId="1" xfId="0" applyNumberFormat="1" applyFont="1" applyFill="1" applyBorder="1" applyAlignment="1">
      <alignment horizontal="right"/>
    </xf>
    <xf numFmtId="3" fontId="6" fillId="3" borderId="1" xfId="16" applyNumberFormat="1" applyFont="1" applyFill="1" applyBorder="1" applyAlignment="1">
      <alignment horizontal="right"/>
    </xf>
    <xf numFmtId="3" fontId="6" fillId="3" borderId="0" xfId="16" applyNumberFormat="1" applyFont="1" applyFill="1" applyBorder="1" applyAlignment="1">
      <alignment horizontal="right"/>
    </xf>
    <xf numFmtId="3" fontId="8" fillId="3" borderId="16" xfId="0" applyNumberFormat="1" applyFont="1" applyFill="1" applyBorder="1" applyAlignment="1">
      <alignment horizontal="right"/>
    </xf>
    <xf numFmtId="3" fontId="8" fillId="3" borderId="17" xfId="0" applyNumberFormat="1" applyFont="1" applyFill="1" applyBorder="1" applyAlignment="1">
      <alignment horizontal="right"/>
    </xf>
    <xf numFmtId="3" fontId="8" fillId="3" borderId="18" xfId="0" applyNumberFormat="1" applyFont="1" applyFill="1" applyBorder="1" applyAlignment="1">
      <alignment horizontal="right"/>
    </xf>
    <xf numFmtId="3" fontId="7" fillId="3" borderId="18" xfId="16" applyNumberFormat="1" applyFont="1" applyFill="1" applyBorder="1" applyAlignment="1">
      <alignment horizontal="right"/>
    </xf>
    <xf numFmtId="3" fontId="7" fillId="3" borderId="8" xfId="16" applyNumberFormat="1" applyFont="1" applyFill="1" applyBorder="1" applyAlignment="1">
      <alignment horizontal="right"/>
    </xf>
    <xf numFmtId="3" fontId="8" fillId="3" borderId="8" xfId="0" applyNumberFormat="1" applyFont="1" applyFill="1" applyBorder="1" applyAlignment="1">
      <alignment horizontal="right"/>
    </xf>
    <xf numFmtId="3" fontId="8" fillId="3" borderId="6" xfId="0" applyNumberFormat="1" applyFont="1" applyFill="1" applyBorder="1" applyAlignment="1">
      <alignment horizontal="right"/>
    </xf>
    <xf numFmtId="3" fontId="7" fillId="3" borderId="7" xfId="16" applyNumberFormat="1" applyFont="1" applyFill="1" applyBorder="1" applyAlignment="1">
      <alignment horizontal="right"/>
    </xf>
    <xf numFmtId="3" fontId="7" fillId="3" borderId="16" xfId="16" applyNumberFormat="1" applyFont="1" applyFill="1" applyBorder="1" applyAlignment="1">
      <alignment horizontal="right"/>
    </xf>
    <xf numFmtId="3" fontId="9" fillId="3" borderId="0" xfId="0" applyNumberFormat="1" applyFont="1" applyFill="1" applyBorder="1" applyAlignment="1">
      <alignment horizontal="right"/>
    </xf>
    <xf numFmtId="3" fontId="7" fillId="3" borderId="0" xfId="16" applyNumberFormat="1" applyFont="1" applyFill="1" applyBorder="1" applyAlignment="1">
      <alignment horizontal="right"/>
    </xf>
    <xf numFmtId="3" fontId="8" fillId="3" borderId="0" xfId="0" applyNumberFormat="1" applyFont="1" applyFill="1" applyBorder="1" applyAlignment="1">
      <alignment horizontal="right"/>
    </xf>
    <xf numFmtId="3" fontId="8" fillId="3" borderId="7" xfId="0" applyNumberFormat="1" applyFont="1" applyFill="1" applyBorder="1" applyAlignment="1">
      <alignment horizontal="right"/>
    </xf>
    <xf numFmtId="3" fontId="8" fillId="3" borderId="12" xfId="0" applyNumberFormat="1" applyFont="1" applyFill="1" applyBorder="1" applyAlignment="1">
      <alignment horizontal="right"/>
    </xf>
    <xf numFmtId="3" fontId="8" fillId="3" borderId="4" xfId="0" applyNumberFormat="1" applyFont="1" applyFill="1" applyBorder="1" applyAlignment="1">
      <alignment horizontal="right"/>
    </xf>
    <xf numFmtId="3" fontId="7" fillId="3" borderId="12" xfId="16" applyNumberFormat="1" applyFont="1" applyFill="1" applyBorder="1" applyAlignment="1">
      <alignment horizontal="right"/>
    </xf>
    <xf numFmtId="3" fontId="7" fillId="3" borderId="4" xfId="16" applyNumberFormat="1" applyFont="1" applyFill="1" applyBorder="1" applyAlignment="1">
      <alignment horizontal="right"/>
    </xf>
    <xf numFmtId="3" fontId="7" fillId="3" borderId="6" xfId="16" applyNumberFormat="1" applyFont="1" applyFill="1" applyBorder="1" applyAlignment="1">
      <alignment horizontal="right"/>
    </xf>
    <xf numFmtId="3" fontId="7" fillId="3" borderId="17" xfId="16" applyNumberFormat="1" applyFont="1" applyFill="1" applyBorder="1" applyAlignment="1">
      <alignment horizontal="right"/>
    </xf>
    <xf numFmtId="3" fontId="6" fillId="3" borderId="16" xfId="16" applyNumberFormat="1" applyFont="1" applyFill="1" applyBorder="1" applyAlignment="1">
      <alignment horizontal="right"/>
    </xf>
    <xf numFmtId="3" fontId="6" fillId="3" borderId="17" xfId="16" applyNumberFormat="1" applyFont="1" applyFill="1" applyBorder="1" applyAlignment="1">
      <alignment horizontal="right"/>
    </xf>
    <xf numFmtId="3" fontId="6" fillId="3" borderId="18" xfId="16" applyNumberFormat="1" applyFont="1" applyFill="1" applyBorder="1" applyAlignment="1">
      <alignment horizontal="right"/>
    </xf>
    <xf numFmtId="3" fontId="9" fillId="3" borderId="16" xfId="0" applyNumberFormat="1" applyFont="1" applyFill="1" applyBorder="1" applyAlignment="1">
      <alignment horizontal="right"/>
    </xf>
    <xf numFmtId="3" fontId="9" fillId="3" borderId="17" xfId="0" applyNumberFormat="1" applyFont="1" applyFill="1" applyBorder="1" applyAlignment="1">
      <alignment horizontal="right"/>
    </xf>
    <xf numFmtId="3" fontId="9" fillId="3" borderId="18" xfId="0" applyNumberFormat="1" applyFont="1" applyFill="1" applyBorder="1" applyAlignment="1">
      <alignment horizontal="right"/>
    </xf>
    <xf numFmtId="3" fontId="6" fillId="3" borderId="16" xfId="7" applyNumberFormat="1" applyFont="1" applyFill="1" applyBorder="1" applyAlignment="1">
      <alignment horizontal="right" vertical="center"/>
    </xf>
    <xf numFmtId="3" fontId="6" fillId="3" borderId="17" xfId="7" applyNumberFormat="1" applyFont="1" applyFill="1" applyBorder="1" applyAlignment="1">
      <alignment horizontal="right" vertical="center"/>
    </xf>
    <xf numFmtId="3" fontId="6" fillId="3" borderId="18" xfId="7" applyNumberFormat="1" applyFont="1" applyFill="1" applyBorder="1" applyAlignment="1">
      <alignment horizontal="right" vertical="center"/>
    </xf>
    <xf numFmtId="3" fontId="9" fillId="3" borderId="7" xfId="0" applyNumberFormat="1" applyFont="1" applyFill="1" applyBorder="1" applyAlignment="1">
      <alignment horizontal="right"/>
    </xf>
    <xf numFmtId="3" fontId="9" fillId="3" borderId="8" xfId="0" applyNumberFormat="1" applyFont="1" applyFill="1" applyBorder="1" applyAlignment="1">
      <alignment horizontal="right"/>
    </xf>
    <xf numFmtId="0" fontId="30" fillId="3" borderId="7" xfId="0" applyFont="1" applyFill="1" applyBorder="1" applyAlignment="1">
      <alignment horizontal="right"/>
    </xf>
    <xf numFmtId="0" fontId="30" fillId="3" borderId="16" xfId="0" applyFont="1" applyFill="1" applyBorder="1" applyAlignment="1">
      <alignment horizontal="right"/>
    </xf>
    <xf numFmtId="1" fontId="30" fillId="3" borderId="0" xfId="0" applyNumberFormat="1" applyFont="1" applyFill="1" applyBorder="1" applyAlignment="1">
      <alignment horizontal="right"/>
    </xf>
    <xf numFmtId="1" fontId="30" fillId="3" borderId="17" xfId="0" applyNumberFormat="1" applyFont="1" applyFill="1" applyBorder="1" applyAlignment="1">
      <alignment horizontal="right"/>
    </xf>
    <xf numFmtId="0" fontId="7" fillId="3" borderId="4" xfId="0" applyFont="1" applyFill="1" applyBorder="1" applyAlignment="1">
      <alignment horizontal="right"/>
    </xf>
    <xf numFmtId="0" fontId="35" fillId="3" borderId="0" xfId="0" applyFont="1" applyFill="1" applyBorder="1"/>
    <xf numFmtId="1" fontId="35" fillId="3" borderId="0" xfId="0" applyNumberFormat="1" applyFont="1" applyFill="1" applyBorder="1"/>
    <xf numFmtId="3" fontId="41" fillId="3" borderId="0" xfId="16" applyNumberFormat="1" applyFont="1" applyFill="1" applyBorder="1" applyAlignment="1">
      <alignment horizontal="right"/>
    </xf>
    <xf numFmtId="0" fontId="7" fillId="3" borderId="2" xfId="16" applyFont="1" applyFill="1" applyBorder="1"/>
    <xf numFmtId="0" fontId="7" fillId="3" borderId="3" xfId="16" applyFont="1" applyFill="1" applyBorder="1"/>
    <xf numFmtId="0" fontId="7" fillId="3" borderId="5" xfId="16" applyFont="1" applyFill="1" applyBorder="1"/>
    <xf numFmtId="3" fontId="6" fillId="3" borderId="1" xfId="7" applyNumberFormat="1" applyFont="1" applyFill="1" applyBorder="1" applyAlignment="1">
      <alignment horizontal="right" vertical="center"/>
    </xf>
    <xf numFmtId="3" fontId="7" fillId="3" borderId="16" xfId="0" applyNumberFormat="1" applyFont="1" applyFill="1" applyBorder="1" applyAlignment="1">
      <alignment horizontal="right"/>
    </xf>
    <xf numFmtId="3" fontId="7" fillId="3" borderId="7" xfId="0" applyNumberFormat="1" applyFont="1" applyFill="1" applyBorder="1" applyAlignment="1">
      <alignment horizontal="right"/>
    </xf>
    <xf numFmtId="3" fontId="7" fillId="3" borderId="18" xfId="0" applyNumberFormat="1" applyFont="1" applyFill="1" applyBorder="1" applyAlignment="1">
      <alignment horizontal="right"/>
    </xf>
    <xf numFmtId="3" fontId="7" fillId="3" borderId="8" xfId="0" applyNumberFormat="1" applyFont="1" applyFill="1" applyBorder="1" applyAlignment="1">
      <alignment horizontal="right"/>
    </xf>
    <xf numFmtId="3" fontId="6" fillId="3" borderId="2" xfId="0" applyNumberFormat="1" applyFont="1" applyFill="1" applyBorder="1" applyAlignment="1">
      <alignment horizontal="right"/>
    </xf>
    <xf numFmtId="3" fontId="6" fillId="3" borderId="3" xfId="0" applyNumberFormat="1" applyFont="1" applyFill="1" applyBorder="1" applyAlignment="1">
      <alignment horizontal="right"/>
    </xf>
    <xf numFmtId="3" fontId="6" fillId="3" borderId="5" xfId="0" applyNumberFormat="1" applyFont="1" applyFill="1" applyBorder="1" applyAlignment="1">
      <alignment horizontal="right"/>
    </xf>
    <xf numFmtId="3" fontId="6" fillId="3" borderId="7" xfId="7" applyNumberFormat="1" applyFont="1" applyFill="1" applyBorder="1" applyAlignment="1">
      <alignment horizontal="right" vertical="center"/>
    </xf>
    <xf numFmtId="3" fontId="6" fillId="3" borderId="0" xfId="7" applyNumberFormat="1" applyFont="1" applyFill="1" applyBorder="1" applyAlignment="1">
      <alignment horizontal="right" vertical="center"/>
    </xf>
    <xf numFmtId="3" fontId="6" fillId="3" borderId="8" xfId="7" applyNumberFormat="1" applyFont="1" applyFill="1" applyBorder="1" applyAlignment="1">
      <alignment horizontal="right" vertical="center"/>
    </xf>
    <xf numFmtId="1" fontId="30" fillId="3" borderId="18" xfId="0" applyNumberFormat="1" applyFont="1" applyFill="1" applyBorder="1" applyAlignment="1">
      <alignment horizontal="right"/>
    </xf>
    <xf numFmtId="0" fontId="53" fillId="3" borderId="0" xfId="0" applyFont="1" applyFill="1"/>
    <xf numFmtId="1" fontId="53" fillId="3" borderId="0" xfId="0" applyNumberFormat="1" applyFont="1" applyFill="1"/>
    <xf numFmtId="3" fontId="43" fillId="3" borderId="0" xfId="0" applyNumberFormat="1" applyFont="1" applyFill="1"/>
    <xf numFmtId="3" fontId="41" fillId="3" borderId="0" xfId="0" applyNumberFormat="1" applyFont="1" applyFill="1" applyBorder="1" applyAlignment="1">
      <alignment horizontal="right"/>
    </xf>
    <xf numFmtId="3" fontId="6" fillId="2" borderId="1" xfId="7" applyNumberFormat="1" applyFont="1" applyFill="1" applyBorder="1" applyAlignment="1">
      <alignment horizontal="right" vertical="center"/>
    </xf>
    <xf numFmtId="3" fontId="9" fillId="0" borderId="1" xfId="0" applyNumberFormat="1" applyFont="1" applyBorder="1"/>
    <xf numFmtId="0" fontId="6" fillId="3" borderId="0" xfId="16" applyFont="1" applyFill="1" applyBorder="1" applyAlignment="1">
      <alignment horizontal="center"/>
    </xf>
    <xf numFmtId="167" fontId="41" fillId="3" borderId="0" xfId="1" applyNumberFormat="1" applyFont="1" applyFill="1" applyBorder="1" applyAlignment="1">
      <alignment horizontal="left" vertical="center" wrapText="1"/>
    </xf>
    <xf numFmtId="1" fontId="41" fillId="3" borderId="0" xfId="0" applyNumberFormat="1" applyFont="1" applyFill="1" applyBorder="1"/>
    <xf numFmtId="167" fontId="41" fillId="3" borderId="0" xfId="1" applyNumberFormat="1" applyFont="1" applyFill="1" applyBorder="1" applyAlignment="1">
      <alignment vertical="center"/>
    </xf>
    <xf numFmtId="0" fontId="41" fillId="3" borderId="0" xfId="0" applyFont="1" applyFill="1" applyBorder="1" applyAlignment="1">
      <alignment horizontal="right"/>
    </xf>
    <xf numFmtId="3" fontId="41" fillId="3" borderId="0" xfId="0" applyNumberFormat="1" applyFont="1" applyFill="1" applyBorder="1"/>
    <xf numFmtId="1" fontId="41" fillId="3" borderId="0" xfId="0" applyNumberFormat="1" applyFont="1" applyFill="1" applyBorder="1" applyAlignment="1">
      <alignment horizontal="right"/>
    </xf>
    <xf numFmtId="0" fontId="39" fillId="3" borderId="7" xfId="0" applyFont="1" applyFill="1" applyBorder="1"/>
    <xf numFmtId="0" fontId="39" fillId="3" borderId="16" xfId="0" applyFont="1" applyFill="1" applyBorder="1"/>
    <xf numFmtId="0" fontId="39" fillId="3" borderId="12" xfId="0" applyFont="1" applyFill="1" applyBorder="1"/>
    <xf numFmtId="0" fontId="39" fillId="3" borderId="7" xfId="0" applyFont="1" applyFill="1" applyBorder="1" applyAlignment="1">
      <alignment horizontal="right"/>
    </xf>
    <xf numFmtId="0" fontId="39" fillId="3" borderId="16" xfId="0" applyFont="1" applyFill="1" applyBorder="1" applyAlignment="1">
      <alignment horizontal="right"/>
    </xf>
    <xf numFmtId="0" fontId="39" fillId="3" borderId="12" xfId="0" applyFont="1" applyFill="1" applyBorder="1" applyAlignment="1">
      <alignment horizontal="right"/>
    </xf>
    <xf numFmtId="1" fontId="39" fillId="3" borderId="0" xfId="0" applyNumberFormat="1" applyFont="1" applyFill="1" applyBorder="1"/>
    <xf numFmtId="1" fontId="39" fillId="3" borderId="17" xfId="0" applyNumberFormat="1" applyFont="1" applyFill="1" applyBorder="1"/>
    <xf numFmtId="1" fontId="39" fillId="3" borderId="4" xfId="0" applyNumberFormat="1" applyFont="1" applyFill="1" applyBorder="1"/>
    <xf numFmtId="1" fontId="39" fillId="3" borderId="0" xfId="0" applyNumberFormat="1" applyFont="1" applyFill="1" applyBorder="1" applyAlignment="1">
      <alignment horizontal="right"/>
    </xf>
    <xf numFmtId="1" fontId="39" fillId="3" borderId="17" xfId="0" applyNumberFormat="1" applyFont="1" applyFill="1" applyBorder="1" applyAlignment="1">
      <alignment horizontal="right"/>
    </xf>
    <xf numFmtId="1" fontId="39" fillId="3" borderId="4" xfId="0" applyNumberFormat="1" applyFont="1" applyFill="1" applyBorder="1" applyAlignment="1">
      <alignment horizontal="right"/>
    </xf>
    <xf numFmtId="1" fontId="39" fillId="3" borderId="8" xfId="0" applyNumberFormat="1" applyFont="1" applyFill="1" applyBorder="1"/>
    <xf numFmtId="1" fontId="39" fillId="3" borderId="6" xfId="0" applyNumberFormat="1" applyFont="1" applyFill="1" applyBorder="1"/>
    <xf numFmtId="0" fontId="43" fillId="3" borderId="0" xfId="16" applyFont="1" applyFill="1"/>
    <xf numFmtId="0" fontId="37" fillId="5" borderId="1" xfId="0" applyFont="1" applyFill="1" applyBorder="1" applyAlignment="1">
      <alignment horizontal="center"/>
    </xf>
    <xf numFmtId="0" fontId="37" fillId="5" borderId="0" xfId="0" applyFont="1" applyFill="1" applyBorder="1"/>
    <xf numFmtId="0" fontId="37" fillId="5" borderId="1" xfId="0" applyFont="1" applyFill="1" applyBorder="1" applyAlignment="1">
      <alignment horizontal="left"/>
    </xf>
    <xf numFmtId="0" fontId="37" fillId="3" borderId="1" xfId="0" applyFont="1" applyFill="1" applyBorder="1" applyAlignment="1">
      <alignment horizontal="left"/>
    </xf>
    <xf numFmtId="0" fontId="37" fillId="5" borderId="0" xfId="0" applyFont="1" applyFill="1" applyBorder="1" applyAlignment="1">
      <alignment horizontal="left"/>
    </xf>
    <xf numFmtId="3" fontId="0" fillId="3" borderId="0" xfId="0" applyNumberFormat="1" applyFont="1" applyFill="1"/>
    <xf numFmtId="0" fontId="3" fillId="3" borderId="0" xfId="0" applyFont="1" applyFill="1" applyBorder="1" applyAlignment="1"/>
    <xf numFmtId="3" fontId="31" fillId="5" borderId="16" xfId="0" applyNumberFormat="1" applyFont="1" applyFill="1" applyBorder="1"/>
    <xf numFmtId="3" fontId="31" fillId="5" borderId="17" xfId="0" applyNumberFormat="1" applyFont="1" applyFill="1" applyBorder="1"/>
    <xf numFmtId="3" fontId="31" fillId="5" borderId="18" xfId="0" applyNumberFormat="1" applyFont="1" applyFill="1" applyBorder="1"/>
    <xf numFmtId="3" fontId="31" fillId="5" borderId="2" xfId="0" applyNumberFormat="1" applyFont="1" applyFill="1" applyBorder="1"/>
    <xf numFmtId="3" fontId="31" fillId="5" borderId="12" xfId="0" applyNumberFormat="1" applyFont="1" applyFill="1" applyBorder="1"/>
    <xf numFmtId="3" fontId="39" fillId="5" borderId="18" xfId="0" applyNumberFormat="1" applyFont="1" applyFill="1" applyBorder="1" applyAlignment="1">
      <alignment horizontal="right"/>
    </xf>
    <xf numFmtId="3" fontId="39" fillId="5" borderId="6" xfId="0" applyNumberFormat="1" applyFont="1" applyFill="1" applyBorder="1" applyAlignment="1">
      <alignment horizontal="right"/>
    </xf>
    <xf numFmtId="3" fontId="31" fillId="5" borderId="3" xfId="0" applyNumberFormat="1" applyFont="1" applyFill="1" applyBorder="1"/>
    <xf numFmtId="3" fontId="31" fillId="5" borderId="4" xfId="0" applyNumberFormat="1" applyFont="1" applyFill="1" applyBorder="1"/>
    <xf numFmtId="3" fontId="31" fillId="5" borderId="0" xfId="0" applyNumberFormat="1" applyFont="1" applyFill="1" applyBorder="1"/>
    <xf numFmtId="3" fontId="31" fillId="5" borderId="7" xfId="0" applyNumberFormat="1" applyFont="1" applyFill="1" applyBorder="1" applyAlignment="1">
      <alignment horizontal="right"/>
    </xf>
    <xf numFmtId="3" fontId="31" fillId="5" borderId="16" xfId="0" applyNumberFormat="1" applyFont="1" applyFill="1" applyBorder="1" applyAlignment="1">
      <alignment horizontal="right"/>
    </xf>
    <xf numFmtId="3" fontId="31" fillId="5" borderId="12" xfId="0" applyNumberFormat="1" applyFont="1" applyFill="1" applyBorder="1" applyAlignment="1">
      <alignment horizontal="right"/>
    </xf>
    <xf numFmtId="3" fontId="39" fillId="5" borderId="17" xfId="0" applyNumberFormat="1" applyFont="1" applyFill="1" applyBorder="1" applyAlignment="1">
      <alignment horizontal="right"/>
    </xf>
    <xf numFmtId="3" fontId="39" fillId="5" borderId="4" xfId="0" applyNumberFormat="1" applyFont="1" applyFill="1" applyBorder="1" applyAlignment="1">
      <alignment horizontal="right"/>
    </xf>
    <xf numFmtId="3" fontId="39" fillId="5" borderId="8" xfId="0" applyNumberFormat="1" applyFont="1" applyFill="1" applyBorder="1" applyAlignment="1">
      <alignment horizontal="right"/>
    </xf>
    <xf numFmtId="3" fontId="39" fillId="3" borderId="0" xfId="0" applyNumberFormat="1" applyFont="1" applyFill="1" applyBorder="1" applyAlignment="1">
      <alignment horizontal="right"/>
    </xf>
    <xf numFmtId="3" fontId="39" fillId="5" borderId="0" xfId="0" applyNumberFormat="1" applyFont="1" applyFill="1" applyBorder="1" applyAlignment="1">
      <alignment horizontal="right"/>
    </xf>
    <xf numFmtId="3" fontId="39" fillId="3" borderId="8" xfId="0" applyNumberFormat="1" applyFont="1" applyFill="1" applyBorder="1" applyAlignment="1">
      <alignment horizontal="right"/>
    </xf>
    <xf numFmtId="3" fontId="31" fillId="5" borderId="1" xfId="0" applyNumberFormat="1" applyFont="1" applyFill="1" applyBorder="1"/>
    <xf numFmtId="0" fontId="31" fillId="5" borderId="0" xfId="0" applyNumberFormat="1" applyFont="1" applyFill="1" applyBorder="1"/>
    <xf numFmtId="3" fontId="31" fillId="5" borderId="6" xfId="0" applyNumberFormat="1" applyFont="1" applyFill="1" applyBorder="1"/>
    <xf numFmtId="3" fontId="31" fillId="5" borderId="5" xfId="0" applyNumberFormat="1" applyFont="1" applyFill="1" applyBorder="1"/>
    <xf numFmtId="0" fontId="37" fillId="3" borderId="2" xfId="0" applyFont="1" applyFill="1" applyBorder="1" applyAlignment="1">
      <alignment horizontal="left" wrapText="1"/>
    </xf>
    <xf numFmtId="0" fontId="11" fillId="3" borderId="3" xfId="0" applyFont="1" applyFill="1" applyBorder="1" applyAlignment="1">
      <alignment horizontal="left" indent="1"/>
    </xf>
    <xf numFmtId="0" fontId="11" fillId="3" borderId="5" xfId="0" applyFont="1" applyFill="1" applyBorder="1" applyAlignment="1">
      <alignment horizontal="left" indent="1"/>
    </xf>
    <xf numFmtId="0" fontId="37" fillId="3" borderId="3" xfId="0" applyFont="1" applyFill="1" applyBorder="1" applyAlignment="1">
      <alignment horizontal="left" wrapText="1"/>
    </xf>
    <xf numFmtId="3" fontId="39" fillId="3" borderId="4" xfId="0" applyNumberFormat="1" applyFont="1" applyFill="1" applyBorder="1" applyAlignment="1">
      <alignment horizontal="right"/>
    </xf>
    <xf numFmtId="3" fontId="39" fillId="3" borderId="6" xfId="0" applyNumberFormat="1" applyFont="1" applyFill="1" applyBorder="1" applyAlignment="1">
      <alignment horizontal="right"/>
    </xf>
    <xf numFmtId="3" fontId="0" fillId="3" borderId="18" xfId="0" applyNumberFormat="1" applyFill="1" applyBorder="1" applyAlignment="1">
      <alignment horizontal="right"/>
    </xf>
    <xf numFmtId="3" fontId="0" fillId="3" borderId="8" xfId="0" applyNumberFormat="1" applyFill="1" applyBorder="1" applyAlignment="1">
      <alignment horizontal="right"/>
    </xf>
    <xf numFmtId="3" fontId="0" fillId="3" borderId="5" xfId="0" applyNumberFormat="1" applyFill="1" applyBorder="1" applyAlignment="1">
      <alignment horizontal="right"/>
    </xf>
    <xf numFmtId="3" fontId="0" fillId="3" borderId="6" xfId="7" applyNumberFormat="1" applyFont="1" applyFill="1" applyBorder="1" applyAlignment="1">
      <alignment horizontal="right" vertical="center"/>
    </xf>
    <xf numFmtId="3" fontId="40" fillId="0" borderId="1" xfId="0" applyNumberFormat="1" applyFont="1" applyBorder="1" applyAlignment="1">
      <alignment horizontal="right"/>
    </xf>
    <xf numFmtId="0" fontId="0" fillId="3" borderId="0" xfId="16" applyFont="1" applyFill="1" applyBorder="1" applyAlignment="1">
      <alignment horizontal="right"/>
    </xf>
    <xf numFmtId="0" fontId="0" fillId="3" borderId="16" xfId="16" applyFont="1" applyFill="1" applyBorder="1" applyAlignment="1">
      <alignment horizontal="right"/>
    </xf>
    <xf numFmtId="0" fontId="0" fillId="3" borderId="17" xfId="16" applyFont="1" applyFill="1" applyBorder="1" applyAlignment="1">
      <alignment horizontal="right"/>
    </xf>
    <xf numFmtId="0" fontId="0" fillId="3" borderId="18" xfId="16" applyFont="1" applyFill="1" applyBorder="1" applyAlignment="1">
      <alignment horizontal="right"/>
    </xf>
    <xf numFmtId="0" fontId="0" fillId="3" borderId="12" xfId="16" applyFont="1" applyFill="1" applyBorder="1" applyAlignment="1">
      <alignment horizontal="right"/>
    </xf>
    <xf numFmtId="0" fontId="0" fillId="3" borderId="4" xfId="16" applyFont="1" applyFill="1" applyBorder="1" applyAlignment="1">
      <alignment horizontal="right"/>
    </xf>
    <xf numFmtId="0" fontId="0" fillId="3" borderId="6" xfId="16" applyFont="1" applyFill="1" applyBorder="1" applyAlignment="1">
      <alignment horizontal="right"/>
    </xf>
    <xf numFmtId="0" fontId="0" fillId="3" borderId="7" xfId="16" applyFont="1" applyFill="1" applyBorder="1" applyAlignment="1">
      <alignment horizontal="right"/>
    </xf>
    <xf numFmtId="0" fontId="0" fillId="3" borderId="8" xfId="16" applyFont="1" applyFill="1" applyBorder="1" applyAlignment="1">
      <alignment horizontal="right"/>
    </xf>
    <xf numFmtId="3" fontId="0" fillId="3" borderId="7" xfId="0" applyNumberFormat="1" applyFill="1" applyBorder="1" applyAlignment="1">
      <alignment horizontal="right"/>
    </xf>
    <xf numFmtId="3" fontId="20" fillId="3" borderId="17" xfId="9" applyNumberFormat="1" applyFont="1" applyFill="1" applyBorder="1" applyAlignment="1">
      <alignment horizontal="right"/>
    </xf>
    <xf numFmtId="3" fontId="0" fillId="3" borderId="17" xfId="0" applyNumberFormat="1" applyFill="1" applyBorder="1" applyAlignment="1">
      <alignment horizontal="right"/>
    </xf>
    <xf numFmtId="3" fontId="0" fillId="3" borderId="16" xfId="0" applyNumberFormat="1" applyFill="1" applyBorder="1" applyAlignment="1">
      <alignment horizontal="right"/>
    </xf>
    <xf numFmtId="3" fontId="1" fillId="3" borderId="16" xfId="16" applyNumberFormat="1" applyFont="1" applyFill="1" applyBorder="1" applyAlignment="1">
      <alignment horizontal="right"/>
    </xf>
    <xf numFmtId="3" fontId="1" fillId="3" borderId="17" xfId="16" applyNumberFormat="1" applyFont="1" applyFill="1" applyBorder="1" applyAlignment="1">
      <alignment horizontal="right"/>
    </xf>
    <xf numFmtId="3" fontId="1" fillId="3" borderId="18" xfId="16" applyNumberFormat="1" applyFont="1" applyFill="1" applyBorder="1" applyAlignment="1">
      <alignment horizontal="right"/>
    </xf>
    <xf numFmtId="0" fontId="3" fillId="3" borderId="0" xfId="16" applyFont="1" applyFill="1"/>
    <xf numFmtId="0" fontId="4" fillId="3" borderId="0" xfId="16" applyFont="1" applyFill="1" applyBorder="1"/>
    <xf numFmtId="0" fontId="47" fillId="3" borderId="30" xfId="0" applyFont="1" applyFill="1" applyBorder="1" applyAlignment="1">
      <alignment horizontal="center"/>
    </xf>
    <xf numFmtId="0" fontId="47" fillId="3" borderId="31" xfId="0" applyFont="1" applyFill="1" applyBorder="1" applyAlignment="1">
      <alignment horizontal="center"/>
    </xf>
    <xf numFmtId="0" fontId="46" fillId="3" borderId="35" xfId="0" applyFont="1" applyFill="1" applyBorder="1"/>
    <xf numFmtId="0" fontId="46" fillId="3" borderId="38" xfId="0" applyFont="1" applyFill="1" applyBorder="1"/>
    <xf numFmtId="0" fontId="0" fillId="3" borderId="39" xfId="0" applyFill="1" applyBorder="1"/>
    <xf numFmtId="0" fontId="46" fillId="3" borderId="48" xfId="0" applyFont="1" applyFill="1" applyBorder="1"/>
    <xf numFmtId="0" fontId="0" fillId="0" borderId="0" xfId="0" applyAlignment="1">
      <alignment horizontal="left" indent="2"/>
    </xf>
    <xf numFmtId="0" fontId="0" fillId="3" borderId="0" xfId="0" applyFill="1" applyAlignment="1">
      <alignment horizontal="left" indent="2"/>
    </xf>
    <xf numFmtId="0" fontId="45" fillId="3" borderId="0" xfId="0" applyFont="1" applyFill="1" applyAlignment="1"/>
    <xf numFmtId="0" fontId="30" fillId="3" borderId="0" xfId="0" applyFont="1" applyFill="1" applyBorder="1" applyAlignment="1"/>
    <xf numFmtId="0" fontId="0" fillId="3" borderId="16" xfId="0" applyFill="1" applyBorder="1" applyAlignment="1"/>
    <xf numFmtId="0" fontId="0" fillId="3" borderId="18" xfId="0" applyFill="1" applyBorder="1" applyAlignment="1"/>
    <xf numFmtId="0" fontId="7" fillId="3" borderId="2" xfId="0" applyFont="1" applyFill="1" applyBorder="1" applyAlignment="1"/>
    <xf numFmtId="0" fontId="7" fillId="3" borderId="16" xfId="0" applyFont="1" applyFill="1" applyBorder="1" applyAlignment="1"/>
    <xf numFmtId="0" fontId="7" fillId="3" borderId="3" xfId="0" applyFont="1" applyFill="1" applyBorder="1" applyAlignment="1"/>
    <xf numFmtId="0" fontId="7" fillId="3" borderId="17" xfId="0" applyFont="1" applyFill="1" applyBorder="1" applyAlignment="1"/>
    <xf numFmtId="0" fontId="7" fillId="3" borderId="5" xfId="0" applyFont="1" applyFill="1" applyBorder="1" applyAlignment="1"/>
    <xf numFmtId="0" fontId="7" fillId="3" borderId="18" xfId="0" applyFont="1" applyFill="1" applyBorder="1" applyAlignment="1"/>
    <xf numFmtId="0" fontId="45" fillId="3" borderId="39" xfId="0" applyFont="1" applyFill="1" applyBorder="1"/>
    <xf numFmtId="0" fontId="0" fillId="3" borderId="0" xfId="0" applyFill="1" applyAlignment="1">
      <alignment horizontal="left"/>
    </xf>
    <xf numFmtId="0" fontId="30" fillId="3" borderId="16" xfId="0" applyFont="1" applyFill="1" applyBorder="1" applyAlignment="1">
      <alignment horizontal="left"/>
    </xf>
    <xf numFmtId="0" fontId="30" fillId="3" borderId="17" xfId="0" applyFont="1" applyFill="1" applyBorder="1" applyAlignment="1">
      <alignment horizontal="left"/>
    </xf>
    <xf numFmtId="0" fontId="45" fillId="3" borderId="0" xfId="0" applyFont="1" applyFill="1" applyAlignment="1">
      <alignment horizontal="left"/>
    </xf>
    <xf numFmtId="0" fontId="30" fillId="3" borderId="18" xfId="0" applyFont="1" applyFill="1" applyBorder="1" applyAlignment="1">
      <alignment horizontal="left"/>
    </xf>
    <xf numFmtId="0" fontId="45" fillId="3" borderId="16" xfId="0" applyFont="1" applyFill="1" applyBorder="1" applyAlignment="1">
      <alignment horizontal="left"/>
    </xf>
    <xf numFmtId="0" fontId="30" fillId="3" borderId="0" xfId="0" applyFont="1" applyFill="1" applyAlignment="1">
      <alignment horizontal="left"/>
    </xf>
    <xf numFmtId="0" fontId="30" fillId="3" borderId="0" xfId="0" applyFont="1" applyFill="1" applyBorder="1" applyAlignment="1">
      <alignment horizontal="left"/>
    </xf>
    <xf numFmtId="0" fontId="45" fillId="3" borderId="0" xfId="0" applyFont="1" applyFill="1" applyBorder="1" applyAlignment="1">
      <alignment horizontal="left"/>
    </xf>
    <xf numFmtId="0" fontId="30" fillId="3" borderId="7" xfId="0" applyFont="1" applyFill="1" applyBorder="1" applyAlignment="1">
      <alignment horizontal="left"/>
    </xf>
    <xf numFmtId="0" fontId="30" fillId="3" borderId="4" xfId="0" applyFont="1" applyFill="1" applyBorder="1" applyAlignment="1">
      <alignment horizontal="left"/>
    </xf>
    <xf numFmtId="0" fontId="0" fillId="3" borderId="16" xfId="0" applyFill="1" applyBorder="1" applyAlignment="1">
      <alignment horizontal="left"/>
    </xf>
    <xf numFmtId="0" fontId="0" fillId="3" borderId="17" xfId="0" applyFill="1" applyBorder="1" applyAlignment="1">
      <alignment horizontal="left"/>
    </xf>
    <xf numFmtId="0" fontId="0" fillId="3" borderId="18" xfId="0" applyFill="1" applyBorder="1" applyAlignment="1">
      <alignment horizontal="left"/>
    </xf>
    <xf numFmtId="0" fontId="45" fillId="3" borderId="7" xfId="0" applyFont="1" applyFill="1" applyBorder="1" applyAlignment="1">
      <alignment horizontal="left"/>
    </xf>
    <xf numFmtId="0" fontId="0" fillId="3" borderId="1" xfId="0" applyFill="1" applyBorder="1" applyAlignment="1"/>
    <xf numFmtId="0" fontId="0" fillId="3" borderId="10" xfId="0" applyFill="1" applyBorder="1" applyAlignment="1"/>
    <xf numFmtId="0" fontId="11" fillId="0" borderId="0" xfId="0" applyFont="1" applyAlignment="1">
      <alignment horizontal="left" indent="2"/>
    </xf>
    <xf numFmtId="0" fontId="30" fillId="3" borderId="12" xfId="0" applyFont="1" applyFill="1" applyBorder="1"/>
    <xf numFmtId="0" fontId="45" fillId="3" borderId="3" xfId="0" applyFont="1" applyFill="1" applyBorder="1" applyAlignment="1">
      <alignment horizontal="center" vertical="center"/>
    </xf>
    <xf numFmtId="0" fontId="30" fillId="3" borderId="12" xfId="0" applyFont="1" applyFill="1" applyBorder="1" applyAlignment="1">
      <alignment horizontal="left"/>
    </xf>
    <xf numFmtId="0" fontId="45" fillId="3" borderId="16" xfId="0" applyFont="1" applyFill="1" applyBorder="1" applyAlignment="1">
      <alignment horizontal="center" vertical="center"/>
    </xf>
    <xf numFmtId="0" fontId="11" fillId="3" borderId="0" xfId="0" applyFont="1" applyFill="1" applyAlignment="1">
      <alignment horizontal="left" indent="2"/>
    </xf>
    <xf numFmtId="0" fontId="7" fillId="3" borderId="7" xfId="0" applyFont="1" applyFill="1" applyBorder="1"/>
    <xf numFmtId="3" fontId="31" fillId="3" borderId="3" xfId="0" applyNumberFormat="1" applyFont="1" applyFill="1" applyBorder="1"/>
    <xf numFmtId="3" fontId="31" fillId="3" borderId="3" xfId="0" applyNumberFormat="1" applyFont="1" applyFill="1" applyBorder="1" applyAlignment="1">
      <alignment horizontal="right"/>
    </xf>
    <xf numFmtId="3" fontId="31" fillId="3" borderId="5" xfId="0" applyNumberFormat="1" applyFont="1" applyFill="1" applyBorder="1" applyAlignment="1">
      <alignment horizontal="right"/>
    </xf>
    <xf numFmtId="0" fontId="7" fillId="3" borderId="16" xfId="0" applyFont="1" applyFill="1" applyBorder="1"/>
    <xf numFmtId="0" fontId="44" fillId="3" borderId="0" xfId="0" applyFont="1" applyFill="1" applyBorder="1" applyAlignment="1">
      <alignment horizontal="center" wrapText="1"/>
    </xf>
    <xf numFmtId="0" fontId="44" fillId="3" borderId="0" xfId="0" applyFont="1" applyFill="1" applyBorder="1" applyAlignment="1">
      <alignment wrapText="1"/>
    </xf>
    <xf numFmtId="0" fontId="41" fillId="3" borderId="0" xfId="0" applyFont="1" applyFill="1" applyBorder="1" applyAlignment="1">
      <alignment horizontal="left"/>
    </xf>
    <xf numFmtId="0" fontId="56" fillId="3" borderId="0" xfId="0" applyFont="1" applyFill="1" applyBorder="1"/>
    <xf numFmtId="0" fontId="54" fillId="3" borderId="0" xfId="0" applyFont="1" applyFill="1" applyBorder="1" applyAlignment="1">
      <alignment horizontal="center" wrapText="1"/>
    </xf>
    <xf numFmtId="0" fontId="55" fillId="3" borderId="0" xfId="0" applyFont="1" applyFill="1" applyBorder="1"/>
    <xf numFmtId="3" fontId="56" fillId="3" borderId="0" xfId="0" applyNumberFormat="1" applyFont="1" applyFill="1" applyBorder="1"/>
    <xf numFmtId="0" fontId="57" fillId="3" borderId="0" xfId="0" applyFont="1" applyFill="1" applyBorder="1"/>
    <xf numFmtId="3" fontId="56" fillId="3" borderId="0" xfId="0" applyNumberFormat="1" applyFont="1" applyFill="1" applyBorder="1" applyAlignment="1">
      <alignment horizontal="right"/>
    </xf>
    <xf numFmtId="0" fontId="3" fillId="3" borderId="1" xfId="0" applyFont="1" applyFill="1" applyBorder="1" applyAlignment="1">
      <alignment horizontal="center"/>
    </xf>
    <xf numFmtId="2" fontId="43" fillId="3" borderId="0" xfId="0" applyNumberFormat="1" applyFont="1" applyFill="1"/>
    <xf numFmtId="10" fontId="43" fillId="3" borderId="0" xfId="0" applyNumberFormat="1" applyFont="1" applyFill="1"/>
    <xf numFmtId="0" fontId="7" fillId="3" borderId="0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vertical="center"/>
    </xf>
    <xf numFmtId="37" fontId="3" fillId="3" borderId="1" xfId="0" applyNumberFormat="1" applyFont="1" applyFill="1" applyBorder="1" applyAlignment="1">
      <alignment vertical="center"/>
    </xf>
    <xf numFmtId="0" fontId="35" fillId="3" borderId="0" xfId="0" applyFont="1" applyFill="1"/>
    <xf numFmtId="0" fontId="3" fillId="3" borderId="10" xfId="0" applyFont="1" applyFill="1" applyBorder="1" applyAlignment="1">
      <alignment horizontal="center"/>
    </xf>
    <xf numFmtId="0" fontId="3" fillId="3" borderId="10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/>
    </xf>
    <xf numFmtId="3" fontId="4" fillId="3" borderId="16" xfId="0" applyNumberFormat="1" applyFont="1" applyFill="1" applyBorder="1" applyAlignment="1"/>
    <xf numFmtId="3" fontId="4" fillId="3" borderId="7" xfId="0" applyNumberFormat="1" applyFont="1" applyFill="1" applyBorder="1" applyAlignment="1"/>
    <xf numFmtId="4" fontId="4" fillId="3" borderId="16" xfId="0" applyNumberFormat="1" applyFont="1" applyFill="1" applyBorder="1" applyAlignment="1"/>
    <xf numFmtId="4" fontId="4" fillId="3" borderId="7" xfId="0" applyNumberFormat="1" applyFont="1" applyFill="1" applyBorder="1" applyAlignment="1">
      <alignment horizontal="right"/>
    </xf>
    <xf numFmtId="0" fontId="4" fillId="3" borderId="3" xfId="0" applyFont="1" applyFill="1" applyBorder="1" applyAlignment="1">
      <alignment horizontal="center"/>
    </xf>
    <xf numFmtId="3" fontId="4" fillId="3" borderId="17" xfId="0" applyNumberFormat="1" applyFont="1" applyFill="1" applyBorder="1" applyAlignment="1"/>
    <xf numFmtId="3" fontId="4" fillId="3" borderId="0" xfId="0" applyNumberFormat="1" applyFont="1" applyFill="1" applyBorder="1" applyAlignment="1"/>
    <xf numFmtId="4" fontId="4" fillId="3" borderId="17" xfId="0" applyNumberFormat="1" applyFont="1" applyFill="1" applyBorder="1" applyAlignment="1"/>
    <xf numFmtId="4" fontId="4" fillId="3" borderId="0" xfId="0" applyNumberFormat="1" applyFont="1" applyFill="1" applyBorder="1" applyAlignment="1">
      <alignment horizontal="right"/>
    </xf>
    <xf numFmtId="0" fontId="4" fillId="3" borderId="5" xfId="0" applyFont="1" applyFill="1" applyBorder="1" applyAlignment="1">
      <alignment horizontal="center"/>
    </xf>
    <xf numFmtId="4" fontId="4" fillId="3" borderId="8" xfId="0" applyNumberFormat="1" applyFont="1" applyFill="1" applyBorder="1" applyAlignment="1">
      <alignment horizontal="right"/>
    </xf>
    <xf numFmtId="0" fontId="4" fillId="3" borderId="0" xfId="0" applyFont="1" applyFill="1" applyAlignment="1">
      <alignment horizontal="right"/>
    </xf>
    <xf numFmtId="0" fontId="6" fillId="3" borderId="0" xfId="0" applyFont="1" applyFill="1" applyAlignment="1">
      <alignment horizontal="left" vertical="top"/>
    </xf>
    <xf numFmtId="0" fontId="11" fillId="3" borderId="0" xfId="0" applyFont="1" applyFill="1" applyAlignment="1">
      <alignment horizontal="left" vertical="center" wrapText="1"/>
    </xf>
    <xf numFmtId="0" fontId="2" fillId="3" borderId="0" xfId="13" applyFont="1" applyFill="1" applyBorder="1" applyAlignment="1"/>
    <xf numFmtId="0" fontId="24" fillId="3" borderId="16" xfId="0" applyFont="1" applyFill="1" applyBorder="1" applyAlignment="1">
      <alignment horizontal="center"/>
    </xf>
    <xf numFmtId="0" fontId="24" fillId="3" borderId="24" xfId="0" applyFont="1" applyFill="1" applyBorder="1" applyAlignment="1">
      <alignment horizontal="center"/>
    </xf>
    <xf numFmtId="0" fontId="24" fillId="3" borderId="49" xfId="0" applyFont="1" applyFill="1" applyBorder="1" applyAlignment="1">
      <alignment horizontal="center"/>
    </xf>
    <xf numFmtId="0" fontId="24" fillId="3" borderId="50" xfId="0" applyFont="1" applyFill="1" applyBorder="1" applyAlignment="1">
      <alignment horizontal="center"/>
    </xf>
    <xf numFmtId="3" fontId="0" fillId="3" borderId="1" xfId="0" applyNumberFormat="1" applyFill="1" applyBorder="1"/>
    <xf numFmtId="9" fontId="0" fillId="3" borderId="1" xfId="0" applyNumberFormat="1" applyFill="1" applyBorder="1"/>
    <xf numFmtId="3" fontId="6" fillId="3" borderId="0" xfId="9" applyNumberFormat="1" applyFont="1" applyFill="1" applyBorder="1" applyAlignment="1">
      <alignment horizontal="left" vertical="top"/>
    </xf>
    <xf numFmtId="0" fontId="6" fillId="3" borderId="0" xfId="9" applyFont="1" applyFill="1" applyAlignment="1">
      <alignment horizontal="left" vertical="top"/>
    </xf>
    <xf numFmtId="4" fontId="4" fillId="3" borderId="12" xfId="0" applyNumberFormat="1" applyFont="1" applyFill="1" applyBorder="1" applyAlignment="1"/>
    <xf numFmtId="4" fontId="4" fillId="3" borderId="4" xfId="0" applyNumberFormat="1" applyFont="1" applyFill="1" applyBorder="1" applyAlignment="1"/>
    <xf numFmtId="4" fontId="4" fillId="3" borderId="4" xfId="0" applyNumberFormat="1" applyFont="1" applyFill="1" applyBorder="1" applyAlignment="1">
      <alignment vertical="center"/>
    </xf>
    <xf numFmtId="4" fontId="4" fillId="3" borderId="4" xfId="0" applyNumberFormat="1" applyFont="1" applyFill="1" applyBorder="1" applyAlignment="1">
      <alignment horizontal="right" vertical="center"/>
    </xf>
    <xf numFmtId="3" fontId="4" fillId="3" borderId="8" xfId="0" applyNumberFormat="1" applyFont="1" applyFill="1" applyBorder="1"/>
    <xf numFmtId="3" fontId="4" fillId="3" borderId="18" xfId="0" applyNumberFormat="1" applyFont="1" applyFill="1" applyBorder="1"/>
    <xf numFmtId="2" fontId="4" fillId="3" borderId="18" xfId="0" applyNumberFormat="1" applyFont="1" applyFill="1" applyBorder="1"/>
    <xf numFmtId="3" fontId="4" fillId="3" borderId="17" xfId="11" applyNumberFormat="1" applyFont="1" applyFill="1" applyBorder="1" applyAlignment="1">
      <alignment horizontal="right" vertical="center"/>
    </xf>
    <xf numFmtId="3" fontId="4" fillId="3" borderId="18" xfId="0" applyNumberFormat="1" applyFont="1" applyFill="1" applyBorder="1" applyAlignment="1">
      <alignment horizontal="right" vertical="center"/>
    </xf>
    <xf numFmtId="9" fontId="3" fillId="3" borderId="0" xfId="0" applyNumberFormat="1" applyFont="1" applyFill="1" applyBorder="1" applyAlignment="1">
      <alignment horizontal="center"/>
    </xf>
    <xf numFmtId="0" fontId="2" fillId="3" borderId="12" xfId="0" applyFont="1" applyFill="1" applyBorder="1"/>
    <xf numFmtId="0" fontId="4" fillId="3" borderId="5" xfId="0" applyFont="1" applyFill="1" applyBorder="1"/>
    <xf numFmtId="9" fontId="4" fillId="3" borderId="6" xfId="0" applyNumberFormat="1" applyFont="1" applyFill="1" applyBorder="1"/>
    <xf numFmtId="0" fontId="1" fillId="3" borderId="0" xfId="0" applyFont="1" applyFill="1"/>
    <xf numFmtId="0" fontId="1" fillId="3" borderId="0" xfId="0" applyFont="1" applyFill="1" applyBorder="1" applyAlignment="1">
      <alignment horizontal="center"/>
    </xf>
    <xf numFmtId="168" fontId="0" fillId="3" borderId="1" xfId="0" applyNumberFormat="1" applyFill="1" applyBorder="1"/>
    <xf numFmtId="0" fontId="11" fillId="2" borderId="0" xfId="0" applyFont="1" applyFill="1" applyAlignment="1"/>
    <xf numFmtId="168" fontId="1" fillId="3" borderId="13" xfId="0" applyNumberFormat="1" applyFont="1" applyFill="1" applyBorder="1"/>
    <xf numFmtId="168" fontId="1" fillId="3" borderId="14" xfId="0" applyNumberFormat="1" applyFont="1" applyFill="1" applyBorder="1" applyAlignment="1">
      <alignment vertical="top"/>
    </xf>
    <xf numFmtId="168" fontId="1" fillId="3" borderId="15" xfId="0" applyNumberFormat="1" applyFont="1" applyFill="1" applyBorder="1"/>
    <xf numFmtId="3" fontId="4" fillId="3" borderId="16" xfId="0" applyNumberFormat="1" applyFont="1" applyFill="1" applyBorder="1"/>
    <xf numFmtId="3" fontId="4" fillId="3" borderId="17" xfId="0" applyNumberFormat="1" applyFont="1" applyFill="1" applyBorder="1"/>
    <xf numFmtId="4" fontId="4" fillId="3" borderId="6" xfId="0" applyNumberFormat="1" applyFont="1" applyFill="1" applyBorder="1"/>
    <xf numFmtId="0" fontId="11" fillId="3" borderId="0" xfId="0" applyNumberFormat="1" applyFont="1" applyFill="1"/>
    <xf numFmtId="2" fontId="0" fillId="3" borderId="0" xfId="0" applyNumberFormat="1" applyFill="1"/>
    <xf numFmtId="4" fontId="0" fillId="3" borderId="0" xfId="0" applyNumberFormat="1" applyFill="1"/>
    <xf numFmtId="0" fontId="21" fillId="2" borderId="1" xfId="0" applyFont="1" applyFill="1" applyBorder="1"/>
    <xf numFmtId="167" fontId="7" fillId="3" borderId="17" xfId="1" applyNumberFormat="1" applyFont="1" applyFill="1" applyBorder="1" applyAlignment="1">
      <alignment horizontal="left" vertical="center"/>
    </xf>
    <xf numFmtId="0" fontId="45" fillId="3" borderId="13" xfId="0" applyFont="1" applyFill="1" applyBorder="1" applyAlignment="1">
      <alignment horizontal="center" vertical="center" wrapText="1"/>
    </xf>
    <xf numFmtId="0" fontId="45" fillId="3" borderId="14" xfId="0" applyFont="1" applyFill="1" applyBorder="1" applyAlignment="1">
      <alignment horizontal="center" vertical="center" wrapText="1"/>
    </xf>
    <xf numFmtId="0" fontId="45" fillId="3" borderId="1" xfId="0" applyFont="1" applyFill="1" applyBorder="1" applyAlignment="1">
      <alignment horizontal="center" vertical="center"/>
    </xf>
    <xf numFmtId="0" fontId="45" fillId="3" borderId="21" xfId="0" applyFont="1" applyFill="1" applyBorder="1" applyAlignment="1">
      <alignment vertical="center"/>
    </xf>
    <xf numFmtId="0" fontId="45" fillId="3" borderId="0" xfId="0" applyFont="1" applyFill="1" applyBorder="1" applyAlignment="1">
      <alignment vertical="center"/>
    </xf>
    <xf numFmtId="0" fontId="45" fillId="3" borderId="0" xfId="0" applyFont="1" applyFill="1" applyBorder="1" applyAlignment="1">
      <alignment horizontal="center" vertical="center"/>
    </xf>
    <xf numFmtId="0" fontId="0" fillId="3" borderId="4" xfId="0" applyFill="1" applyBorder="1" applyAlignment="1">
      <alignment horizontal="left"/>
    </xf>
    <xf numFmtId="0" fontId="0" fillId="3" borderId="6" xfId="0" applyFill="1" applyBorder="1" applyAlignment="1">
      <alignment horizontal="left"/>
    </xf>
    <xf numFmtId="0" fontId="30" fillId="3" borderId="3" xfId="0" applyFont="1" applyFill="1" applyBorder="1" applyAlignment="1">
      <alignment horizontal="left"/>
    </xf>
    <xf numFmtId="0" fontId="50" fillId="3" borderId="3" xfId="0" applyFont="1" applyFill="1" applyBorder="1" applyAlignment="1">
      <alignment horizontal="left"/>
    </xf>
    <xf numFmtId="0" fontId="50" fillId="3" borderId="5" xfId="0" applyFont="1" applyFill="1" applyBorder="1" applyAlignment="1">
      <alignment horizontal="left"/>
    </xf>
    <xf numFmtId="0" fontId="4" fillId="3" borderId="0" xfId="0" applyFont="1" applyFill="1" applyAlignment="1">
      <alignment vertical="center"/>
    </xf>
    <xf numFmtId="0" fontId="0" fillId="3" borderId="0" xfId="0" applyFill="1" applyAlignment="1">
      <alignment vertical="center"/>
    </xf>
    <xf numFmtId="0" fontId="30" fillId="3" borderId="0" xfId="0" applyFont="1" applyFill="1" applyAlignment="1">
      <alignment vertical="center"/>
    </xf>
    <xf numFmtId="0" fontId="45" fillId="3" borderId="0" xfId="0" applyFont="1" applyFill="1" applyAlignment="1">
      <alignment vertical="center"/>
    </xf>
    <xf numFmtId="0" fontId="30" fillId="3" borderId="16" xfId="0" applyFont="1" applyFill="1" applyBorder="1" applyAlignment="1">
      <alignment horizontal="center" vertical="center"/>
    </xf>
    <xf numFmtId="0" fontId="30" fillId="3" borderId="1" xfId="0" applyFont="1" applyFill="1" applyBorder="1" applyAlignment="1">
      <alignment horizontal="left" vertical="center" wrapText="1"/>
    </xf>
    <xf numFmtId="0" fontId="30" fillId="3" borderId="12" xfId="0" applyFont="1" applyFill="1" applyBorder="1" applyAlignment="1">
      <alignment horizontal="center" vertical="center"/>
    </xf>
    <xf numFmtId="0" fontId="30" fillId="3" borderId="2" xfId="0" applyFont="1" applyFill="1" applyBorder="1" applyAlignment="1">
      <alignment horizontal="center" vertical="center"/>
    </xf>
    <xf numFmtId="0" fontId="45" fillId="3" borderId="7" xfId="0" applyFont="1" applyFill="1" applyBorder="1" applyAlignment="1">
      <alignment horizontal="center" vertical="center"/>
    </xf>
    <xf numFmtId="0" fontId="30" fillId="3" borderId="7" xfId="0" applyFont="1" applyFill="1" applyBorder="1" applyAlignment="1">
      <alignment horizontal="center" vertical="center"/>
    </xf>
    <xf numFmtId="0" fontId="30" fillId="3" borderId="18" xfId="0" applyFont="1" applyFill="1" applyBorder="1" applyAlignment="1">
      <alignment horizontal="center" vertical="center"/>
    </xf>
    <xf numFmtId="0" fontId="24" fillId="3" borderId="0" xfId="0" applyFont="1" applyFill="1" applyAlignment="1">
      <alignment vertical="center"/>
    </xf>
    <xf numFmtId="0" fontId="0" fillId="3" borderId="0" xfId="0" applyFont="1" applyFill="1" applyAlignment="1">
      <alignment horizontal="center" vertical="center"/>
    </xf>
    <xf numFmtId="0" fontId="6" fillId="3" borderId="0" xfId="0" applyFont="1" applyFill="1" applyAlignment="1">
      <alignment vertical="center"/>
    </xf>
    <xf numFmtId="0" fontId="30" fillId="3" borderId="16" xfId="0" applyFont="1" applyFill="1" applyBorder="1" applyAlignment="1">
      <alignment horizontal="center" vertical="center" wrapText="1"/>
    </xf>
    <xf numFmtId="0" fontId="30" fillId="3" borderId="2" xfId="0" applyFont="1" applyFill="1" applyBorder="1" applyAlignment="1">
      <alignment horizontal="center" vertical="center" wrapText="1"/>
    </xf>
    <xf numFmtId="0" fontId="45" fillId="3" borderId="20" xfId="0" applyFont="1" applyFill="1" applyBorder="1" applyAlignment="1">
      <alignment vertical="center"/>
    </xf>
    <xf numFmtId="0" fontId="45" fillId="3" borderId="23" xfId="0" applyFont="1" applyFill="1" applyBorder="1" applyAlignment="1">
      <alignment vertical="center"/>
    </xf>
    <xf numFmtId="0" fontId="45" fillId="3" borderId="34" xfId="0" applyFont="1" applyFill="1" applyBorder="1" applyAlignment="1">
      <alignment vertical="center"/>
    </xf>
    <xf numFmtId="0" fontId="45" fillId="3" borderId="22" xfId="0" applyFont="1" applyFill="1" applyBorder="1" applyAlignment="1">
      <alignment vertical="center"/>
    </xf>
    <xf numFmtId="3" fontId="45" fillId="3" borderId="23" xfId="0" applyNumberFormat="1" applyFont="1" applyFill="1" applyBorder="1" applyAlignment="1">
      <alignment vertical="center"/>
    </xf>
    <xf numFmtId="3" fontId="45" fillId="3" borderId="34" xfId="0" applyNumberFormat="1" applyFont="1" applyFill="1" applyBorder="1" applyAlignment="1">
      <alignment vertical="center"/>
    </xf>
    <xf numFmtId="3" fontId="45" fillId="3" borderId="22" xfId="0" applyNumberFormat="1" applyFont="1" applyFill="1" applyBorder="1" applyAlignment="1">
      <alignment vertical="center"/>
    </xf>
    <xf numFmtId="0" fontId="30" fillId="3" borderId="14" xfId="0" applyFont="1" applyFill="1" applyBorder="1" applyAlignment="1">
      <alignment vertical="center"/>
    </xf>
    <xf numFmtId="0" fontId="30" fillId="3" borderId="30" xfId="0" applyFont="1" applyFill="1" applyBorder="1" applyAlignment="1">
      <alignment vertical="center"/>
    </xf>
    <xf numFmtId="0" fontId="30" fillId="3" borderId="17" xfId="0" applyFont="1" applyFill="1" applyBorder="1" applyAlignment="1">
      <alignment vertical="center"/>
    </xf>
    <xf numFmtId="0" fontId="30" fillId="3" borderId="31" xfId="0" applyFont="1" applyFill="1" applyBorder="1" applyAlignment="1">
      <alignment vertical="center"/>
    </xf>
    <xf numFmtId="3" fontId="45" fillId="3" borderId="30" xfId="0" applyNumberFormat="1" applyFont="1" applyFill="1" applyBorder="1" applyAlignment="1">
      <alignment vertical="center"/>
    </xf>
    <xf numFmtId="3" fontId="30" fillId="3" borderId="17" xfId="0" applyNumberFormat="1" applyFont="1" applyFill="1" applyBorder="1" applyAlignment="1">
      <alignment vertical="center"/>
    </xf>
    <xf numFmtId="3" fontId="30" fillId="3" borderId="31" xfId="0" applyNumberFormat="1" applyFont="1" applyFill="1" applyBorder="1" applyAlignment="1">
      <alignment vertical="center"/>
    </xf>
    <xf numFmtId="0" fontId="30" fillId="3" borderId="15" xfId="0" applyFont="1" applyFill="1" applyBorder="1" applyAlignment="1">
      <alignment vertical="center"/>
    </xf>
    <xf numFmtId="0" fontId="30" fillId="3" borderId="32" xfId="0" applyFont="1" applyFill="1" applyBorder="1" applyAlignment="1">
      <alignment vertical="center"/>
    </xf>
    <xf numFmtId="0" fontId="30" fillId="3" borderId="24" xfId="0" applyFont="1" applyFill="1" applyBorder="1" applyAlignment="1">
      <alignment vertical="center"/>
    </xf>
    <xf numFmtId="0" fontId="30" fillId="3" borderId="33" xfId="0" applyFont="1" applyFill="1" applyBorder="1" applyAlignment="1">
      <alignment vertical="center"/>
    </xf>
    <xf numFmtId="3" fontId="45" fillId="3" borderId="32" xfId="0" applyNumberFormat="1" applyFont="1" applyFill="1" applyBorder="1" applyAlignment="1">
      <alignment vertical="center"/>
    </xf>
    <xf numFmtId="3" fontId="30" fillId="3" borderId="24" xfId="0" applyNumberFormat="1" applyFont="1" applyFill="1" applyBorder="1" applyAlignment="1">
      <alignment vertical="center"/>
    </xf>
    <xf numFmtId="3" fontId="30" fillId="3" borderId="33" xfId="0" applyNumberFormat="1" applyFont="1" applyFill="1" applyBorder="1" applyAlignment="1">
      <alignment vertical="center"/>
    </xf>
    <xf numFmtId="0" fontId="30" fillId="3" borderId="0" xfId="0" applyFont="1" applyFill="1" applyBorder="1" applyAlignment="1">
      <alignment vertical="center"/>
    </xf>
    <xf numFmtId="3" fontId="45" fillId="3" borderId="0" xfId="0" applyNumberFormat="1" applyFont="1" applyFill="1" applyBorder="1" applyAlignment="1">
      <alignment vertical="center"/>
    </xf>
    <xf numFmtId="3" fontId="30" fillId="3" borderId="0" xfId="0" applyNumberFormat="1" applyFont="1" applyFill="1" applyBorder="1" applyAlignment="1">
      <alignment vertical="center"/>
    </xf>
    <xf numFmtId="0" fontId="45" fillId="3" borderId="31" xfId="0" applyFont="1" applyFill="1" applyBorder="1" applyAlignment="1">
      <alignment horizontal="center" vertical="center"/>
    </xf>
    <xf numFmtId="3" fontId="45" fillId="3" borderId="20" xfId="0" applyNumberFormat="1" applyFont="1" applyFill="1" applyBorder="1" applyAlignment="1">
      <alignment vertical="center"/>
    </xf>
    <xf numFmtId="3" fontId="30" fillId="3" borderId="14" xfId="0" applyNumberFormat="1" applyFont="1" applyFill="1" applyBorder="1" applyAlignment="1">
      <alignment vertical="center"/>
    </xf>
    <xf numFmtId="3" fontId="30" fillId="3" borderId="30" xfId="0" applyNumberFormat="1" applyFont="1" applyFill="1" applyBorder="1" applyAlignment="1">
      <alignment vertical="center"/>
    </xf>
    <xf numFmtId="0" fontId="0" fillId="3" borderId="0" xfId="0" applyFont="1" applyFill="1" applyAlignment="1">
      <alignment vertical="center"/>
    </xf>
    <xf numFmtId="3" fontId="30" fillId="3" borderId="15" xfId="0" applyNumberFormat="1" applyFont="1" applyFill="1" applyBorder="1" applyAlignment="1">
      <alignment vertical="center"/>
    </xf>
    <xf numFmtId="3" fontId="30" fillId="3" borderId="32" xfId="0" applyNumberFormat="1" applyFont="1" applyFill="1" applyBorder="1" applyAlignment="1">
      <alignment vertical="center"/>
    </xf>
    <xf numFmtId="3" fontId="30" fillId="3" borderId="33" xfId="0" applyNumberFormat="1" applyFont="1" applyFill="1" applyBorder="1" applyAlignment="1">
      <alignment horizontal="right" vertical="center"/>
    </xf>
    <xf numFmtId="0" fontId="45" fillId="3" borderId="4" xfId="0" applyFont="1" applyFill="1" applyBorder="1" applyAlignment="1">
      <alignment horizontal="center" vertical="center"/>
    </xf>
    <xf numFmtId="0" fontId="30" fillId="3" borderId="17" xfId="0" applyFont="1" applyFill="1" applyBorder="1" applyAlignment="1">
      <alignment horizontal="center" vertical="center"/>
    </xf>
    <xf numFmtId="0" fontId="30" fillId="3" borderId="1" xfId="0" applyFont="1" applyFill="1" applyBorder="1" applyAlignment="1">
      <alignment horizontal="center" vertical="center"/>
    </xf>
    <xf numFmtId="0" fontId="30" fillId="3" borderId="3" xfId="0" applyFont="1" applyFill="1" applyBorder="1" applyAlignment="1">
      <alignment horizontal="center" vertical="center"/>
    </xf>
    <xf numFmtId="0" fontId="24" fillId="3" borderId="0" xfId="0" applyFont="1" applyFill="1" applyAlignment="1">
      <alignment horizontal="center" vertical="center"/>
    </xf>
    <xf numFmtId="0" fontId="30" fillId="3" borderId="0" xfId="0" applyFont="1" applyFill="1" applyBorder="1" applyAlignment="1">
      <alignment horizontal="center" vertical="center"/>
    </xf>
    <xf numFmtId="0" fontId="30" fillId="3" borderId="5" xfId="0" applyFont="1" applyFill="1" applyBorder="1" applyAlignment="1">
      <alignment horizontal="center" vertical="center"/>
    </xf>
    <xf numFmtId="0" fontId="45" fillId="3" borderId="0" xfId="0" applyFont="1" applyFill="1" applyAlignment="1">
      <alignment horizontal="center" vertical="center"/>
    </xf>
    <xf numFmtId="0" fontId="30" fillId="3" borderId="0" xfId="0" applyFont="1" applyFill="1" applyAlignment="1">
      <alignment horizontal="center" vertical="center"/>
    </xf>
    <xf numFmtId="0" fontId="0" fillId="3" borderId="0" xfId="0" applyFill="1" applyBorder="1" applyAlignment="1">
      <alignment vertical="center"/>
    </xf>
    <xf numFmtId="0" fontId="0" fillId="3" borderId="0" xfId="0" applyFill="1" applyAlignment="1">
      <alignment horizontal="center" vertical="center"/>
    </xf>
    <xf numFmtId="0" fontId="0" fillId="3" borderId="51" xfId="0" applyFill="1" applyBorder="1"/>
    <xf numFmtId="0" fontId="60" fillId="3" borderId="51" xfId="0" applyFont="1" applyFill="1" applyBorder="1" applyAlignment="1">
      <alignment horizontal="right"/>
    </xf>
    <xf numFmtId="0" fontId="4" fillId="3" borderId="0" xfId="0" applyFont="1" applyFill="1" applyAlignment="1"/>
    <xf numFmtId="0" fontId="2" fillId="3" borderId="0" xfId="0" applyFont="1" applyFill="1" applyBorder="1" applyAlignment="1">
      <alignment wrapText="1"/>
    </xf>
    <xf numFmtId="0" fontId="2" fillId="3" borderId="0" xfId="0" applyFont="1" applyFill="1" applyBorder="1" applyAlignment="1">
      <alignment vertical="center" wrapText="1"/>
    </xf>
    <xf numFmtId="0" fontId="28" fillId="3" borderId="0" xfId="0" applyFont="1" applyFill="1" applyBorder="1"/>
    <xf numFmtId="0" fontId="3" fillId="2" borderId="0" xfId="0" applyFont="1" applyFill="1" applyAlignment="1">
      <alignment horizontal="left"/>
    </xf>
    <xf numFmtId="0" fontId="6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/>
    </xf>
    <xf numFmtId="0" fontId="31" fillId="3" borderId="1" xfId="0" applyFont="1" applyFill="1" applyBorder="1" applyAlignment="1">
      <alignment horizontal="center" wrapText="1"/>
    </xf>
    <xf numFmtId="0" fontId="6" fillId="2" borderId="0" xfId="0" applyFont="1" applyFill="1" applyAlignment="1">
      <alignment horizontal="left" wrapText="1"/>
    </xf>
    <xf numFmtId="0" fontId="31" fillId="3" borderId="16" xfId="0" applyFont="1" applyFill="1" applyBorder="1" applyAlignment="1">
      <alignment horizontal="center" wrapText="1"/>
    </xf>
    <xf numFmtId="0" fontId="31" fillId="3" borderId="18" xfId="0" applyFont="1" applyFill="1" applyBorder="1" applyAlignment="1">
      <alignment horizontal="center" wrapText="1"/>
    </xf>
    <xf numFmtId="0" fontId="31" fillId="3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wrapText="1"/>
    </xf>
    <xf numFmtId="0" fontId="47" fillId="3" borderId="25" xfId="0" applyFont="1" applyFill="1" applyBorder="1" applyAlignment="1">
      <alignment horizontal="center" vertical="center"/>
    </xf>
    <xf numFmtId="0" fontId="47" fillId="3" borderId="26" xfId="0" applyFont="1" applyFill="1" applyBorder="1" applyAlignment="1">
      <alignment horizontal="center" vertical="center"/>
    </xf>
    <xf numFmtId="0" fontId="47" fillId="3" borderId="27" xfId="0" applyFont="1" applyFill="1" applyBorder="1" applyAlignment="1">
      <alignment horizontal="center" vertical="center"/>
    </xf>
    <xf numFmtId="3" fontId="48" fillId="3" borderId="38" xfId="0" applyNumberFormat="1" applyFont="1" applyFill="1" applyBorder="1" applyAlignment="1">
      <alignment horizontal="center" vertical="center"/>
    </xf>
    <xf numFmtId="3" fontId="48" fillId="3" borderId="14" xfId="0" applyNumberFormat="1" applyFont="1" applyFill="1" applyBorder="1" applyAlignment="1">
      <alignment horizontal="center" vertical="center"/>
    </xf>
    <xf numFmtId="3" fontId="48" fillId="3" borderId="15" xfId="0" applyNumberFormat="1" applyFont="1" applyFill="1" applyBorder="1" applyAlignment="1">
      <alignment horizontal="center" vertical="center"/>
    </xf>
    <xf numFmtId="0" fontId="47" fillId="3" borderId="46" xfId="0" applyFont="1" applyFill="1" applyBorder="1" applyAlignment="1">
      <alignment horizontal="center" vertical="center"/>
    </xf>
    <xf numFmtId="0" fontId="47" fillId="3" borderId="47" xfId="0" applyFont="1" applyFill="1" applyBorder="1" applyAlignment="1">
      <alignment horizontal="center" vertical="center"/>
    </xf>
    <xf numFmtId="0" fontId="47" fillId="3" borderId="13" xfId="0" applyFont="1" applyFill="1" applyBorder="1" applyAlignment="1">
      <alignment horizontal="center" vertical="center" wrapText="1"/>
    </xf>
    <xf numFmtId="0" fontId="47" fillId="3" borderId="15" xfId="0" applyFont="1" applyFill="1" applyBorder="1" applyAlignment="1">
      <alignment horizontal="center" vertical="center" wrapText="1"/>
    </xf>
    <xf numFmtId="0" fontId="47" fillId="3" borderId="14" xfId="0" applyFont="1" applyFill="1" applyBorder="1" applyAlignment="1">
      <alignment horizontal="center" vertical="center" wrapText="1"/>
    </xf>
    <xf numFmtId="0" fontId="45" fillId="3" borderId="35" xfId="0" applyFont="1" applyFill="1" applyBorder="1" applyAlignment="1">
      <alignment horizontal="center"/>
    </xf>
    <xf numFmtId="0" fontId="45" fillId="3" borderId="36" xfId="0" applyFont="1" applyFill="1" applyBorder="1" applyAlignment="1">
      <alignment horizontal="center"/>
    </xf>
    <xf numFmtId="0" fontId="45" fillId="3" borderId="37" xfId="0" applyFont="1" applyFill="1" applyBorder="1" applyAlignment="1">
      <alignment horizontal="center"/>
    </xf>
    <xf numFmtId="0" fontId="45" fillId="3" borderId="10" xfId="0" applyFont="1" applyFill="1" applyBorder="1" applyAlignment="1">
      <alignment horizontal="center"/>
    </xf>
    <xf numFmtId="0" fontId="45" fillId="3" borderId="11" xfId="0" applyFont="1" applyFill="1" applyBorder="1" applyAlignment="1">
      <alignment horizontal="center"/>
    </xf>
    <xf numFmtId="0" fontId="45" fillId="3" borderId="21" xfId="0" applyFont="1" applyFill="1" applyBorder="1" applyAlignment="1">
      <alignment horizontal="center"/>
    </xf>
    <xf numFmtId="0" fontId="45" fillId="3" borderId="10" xfId="0" applyFont="1" applyFill="1" applyBorder="1" applyAlignment="1">
      <alignment horizontal="center" vertical="center"/>
    </xf>
    <xf numFmtId="0" fontId="45" fillId="3" borderId="11" xfId="0" applyFont="1" applyFill="1" applyBorder="1" applyAlignment="1">
      <alignment horizontal="center" vertical="center"/>
    </xf>
    <xf numFmtId="0" fontId="45" fillId="3" borderId="21" xfId="0" applyFont="1" applyFill="1" applyBorder="1" applyAlignment="1">
      <alignment horizontal="center" vertical="center"/>
    </xf>
    <xf numFmtId="3" fontId="45" fillId="3" borderId="14" xfId="0" applyNumberFormat="1" applyFont="1" applyFill="1" applyBorder="1" applyAlignment="1">
      <alignment horizontal="center" vertical="center"/>
    </xf>
    <xf numFmtId="3" fontId="45" fillId="3" borderId="15" xfId="0" applyNumberFormat="1" applyFont="1" applyFill="1" applyBorder="1" applyAlignment="1">
      <alignment horizontal="center" vertical="center"/>
    </xf>
    <xf numFmtId="0" fontId="45" fillId="3" borderId="13" xfId="0" applyFont="1" applyFill="1" applyBorder="1" applyAlignment="1">
      <alignment horizontal="center" vertical="center" wrapText="1"/>
    </xf>
    <xf numFmtId="0" fontId="45" fillId="3" borderId="15" xfId="0" applyFont="1" applyFill="1" applyBorder="1" applyAlignment="1">
      <alignment horizontal="center" vertical="center" wrapText="1"/>
    </xf>
    <xf numFmtId="0" fontId="45" fillId="3" borderId="14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left"/>
    </xf>
    <xf numFmtId="0" fontId="7" fillId="3" borderId="12" xfId="0" applyFont="1" applyFill="1" applyBorder="1" applyAlignment="1">
      <alignment horizontal="left"/>
    </xf>
    <xf numFmtId="0" fontId="7" fillId="3" borderId="3" xfId="0" applyFont="1" applyFill="1" applyBorder="1" applyAlignment="1">
      <alignment horizontal="left"/>
    </xf>
    <xf numFmtId="0" fontId="7" fillId="3" borderId="4" xfId="0" applyFont="1" applyFill="1" applyBorder="1" applyAlignment="1">
      <alignment horizontal="left"/>
    </xf>
    <xf numFmtId="0" fontId="7" fillId="3" borderId="5" xfId="0" applyFont="1" applyFill="1" applyBorder="1" applyAlignment="1">
      <alignment horizontal="left"/>
    </xf>
    <xf numFmtId="0" fontId="7" fillId="3" borderId="6" xfId="0" applyFont="1" applyFill="1" applyBorder="1" applyAlignment="1">
      <alignment horizontal="left"/>
    </xf>
    <xf numFmtId="0" fontId="24" fillId="3" borderId="10" xfId="0" applyFont="1" applyFill="1" applyBorder="1" applyAlignment="1">
      <alignment horizontal="center"/>
    </xf>
    <xf numFmtId="0" fontId="24" fillId="3" borderId="11" xfId="0" applyFont="1" applyFill="1" applyBorder="1" applyAlignment="1">
      <alignment horizontal="center"/>
    </xf>
    <xf numFmtId="0" fontId="24" fillId="3" borderId="21" xfId="0" applyFont="1" applyFill="1" applyBorder="1" applyAlignment="1">
      <alignment horizontal="center"/>
    </xf>
    <xf numFmtId="0" fontId="45" fillId="3" borderId="25" xfId="0" applyFont="1" applyFill="1" applyBorder="1" applyAlignment="1">
      <alignment horizontal="center" vertical="center" wrapText="1"/>
    </xf>
    <xf numFmtId="0" fontId="45" fillId="3" borderId="26" xfId="0" applyFont="1" applyFill="1" applyBorder="1" applyAlignment="1">
      <alignment horizontal="center" vertical="center" wrapText="1"/>
    </xf>
    <xf numFmtId="0" fontId="45" fillId="3" borderId="27" xfId="0" applyFont="1" applyFill="1" applyBorder="1" applyAlignment="1">
      <alignment horizontal="center" vertical="center" wrapText="1"/>
    </xf>
    <xf numFmtId="0" fontId="45" fillId="3" borderId="25" xfId="0" applyFont="1" applyFill="1" applyBorder="1" applyAlignment="1">
      <alignment horizontal="center"/>
    </xf>
    <xf numFmtId="0" fontId="45" fillId="3" borderId="26" xfId="0" applyFont="1" applyFill="1" applyBorder="1" applyAlignment="1">
      <alignment horizontal="center"/>
    </xf>
    <xf numFmtId="0" fontId="45" fillId="3" borderId="27" xfId="0" applyFont="1" applyFill="1" applyBorder="1" applyAlignment="1">
      <alignment horizontal="center"/>
    </xf>
    <xf numFmtId="0" fontId="50" fillId="3" borderId="3" xfId="0" applyFont="1" applyFill="1" applyBorder="1" applyAlignment="1">
      <alignment horizontal="left"/>
    </xf>
    <xf numFmtId="0" fontId="50" fillId="3" borderId="4" xfId="0" applyFont="1" applyFill="1" applyBorder="1" applyAlignment="1">
      <alignment horizontal="left"/>
    </xf>
    <xf numFmtId="0" fontId="30" fillId="3" borderId="3" xfId="0" applyFont="1" applyFill="1" applyBorder="1" applyAlignment="1">
      <alignment horizontal="left"/>
    </xf>
    <xf numFmtId="0" fontId="30" fillId="3" borderId="4" xfId="0" applyFont="1" applyFill="1" applyBorder="1" applyAlignment="1">
      <alignment horizontal="left"/>
    </xf>
    <xf numFmtId="0" fontId="30" fillId="3" borderId="2" xfId="0" applyFont="1" applyFill="1" applyBorder="1" applyAlignment="1">
      <alignment horizontal="left"/>
    </xf>
    <xf numFmtId="0" fontId="30" fillId="3" borderId="12" xfId="0" applyFont="1" applyFill="1" applyBorder="1" applyAlignment="1">
      <alignment horizontal="left"/>
    </xf>
    <xf numFmtId="0" fontId="45" fillId="3" borderId="1" xfId="0" applyFont="1" applyFill="1" applyBorder="1" applyAlignment="1">
      <alignment horizontal="center" vertical="center"/>
    </xf>
    <xf numFmtId="0" fontId="47" fillId="3" borderId="2" xfId="0" applyFont="1" applyFill="1" applyBorder="1" applyAlignment="1">
      <alignment horizontal="center" vertical="center"/>
    </xf>
    <xf numFmtId="0" fontId="47" fillId="3" borderId="7" xfId="0" applyFont="1" applyFill="1" applyBorder="1" applyAlignment="1">
      <alignment horizontal="center" vertical="center"/>
    </xf>
    <xf numFmtId="0" fontId="47" fillId="3" borderId="12" xfId="0" applyFont="1" applyFill="1" applyBorder="1" applyAlignment="1">
      <alignment horizontal="center" vertical="center"/>
    </xf>
    <xf numFmtId="0" fontId="47" fillId="3" borderId="5" xfId="0" applyFont="1" applyFill="1" applyBorder="1" applyAlignment="1">
      <alignment horizontal="center" vertical="center"/>
    </xf>
    <xf numFmtId="0" fontId="47" fillId="3" borderId="8" xfId="0" applyFont="1" applyFill="1" applyBorder="1" applyAlignment="1">
      <alignment horizontal="center" vertical="center"/>
    </xf>
    <xf numFmtId="0" fontId="47" fillId="3" borderId="6" xfId="0" applyFont="1" applyFill="1" applyBorder="1" applyAlignment="1">
      <alignment horizontal="center" vertical="center"/>
    </xf>
    <xf numFmtId="0" fontId="45" fillId="3" borderId="10" xfId="0" applyFont="1" applyFill="1" applyBorder="1" applyAlignment="1">
      <alignment horizontal="center" vertical="center" wrapText="1"/>
    </xf>
    <xf numFmtId="0" fontId="45" fillId="3" borderId="11" xfId="0" applyFont="1" applyFill="1" applyBorder="1" applyAlignment="1">
      <alignment horizontal="center" vertical="center" wrapText="1"/>
    </xf>
    <xf numFmtId="0" fontId="45" fillId="3" borderId="21" xfId="0" applyFont="1" applyFill="1" applyBorder="1" applyAlignment="1">
      <alignment horizontal="center" vertical="center" wrapText="1"/>
    </xf>
    <xf numFmtId="0" fontId="45" fillId="3" borderId="25" xfId="0" applyFont="1" applyFill="1" applyBorder="1" applyAlignment="1">
      <alignment horizontal="center" vertical="center"/>
    </xf>
    <xf numFmtId="0" fontId="45" fillId="3" borderId="26" xfId="0" applyFont="1" applyFill="1" applyBorder="1" applyAlignment="1">
      <alignment horizontal="center" vertical="center"/>
    </xf>
    <xf numFmtId="0" fontId="45" fillId="3" borderId="27" xfId="0" applyFont="1" applyFill="1" applyBorder="1" applyAlignment="1">
      <alignment horizontal="center" vertical="center"/>
    </xf>
    <xf numFmtId="0" fontId="45" fillId="3" borderId="43" xfId="0" applyFont="1" applyFill="1" applyBorder="1" applyAlignment="1">
      <alignment horizontal="center" vertical="center"/>
    </xf>
    <xf numFmtId="0" fontId="45" fillId="3" borderId="44" xfId="0" applyFont="1" applyFill="1" applyBorder="1" applyAlignment="1">
      <alignment horizontal="center" vertical="center"/>
    </xf>
    <xf numFmtId="0" fontId="45" fillId="3" borderId="45" xfId="0" applyFont="1" applyFill="1" applyBorder="1" applyAlignment="1">
      <alignment horizontal="center" vertical="center"/>
    </xf>
    <xf numFmtId="0" fontId="7" fillId="2" borderId="0" xfId="17" applyFont="1" applyFill="1" applyAlignment="1">
      <alignment horizontal="left" vertical="distributed" wrapText="1"/>
    </xf>
    <xf numFmtId="0" fontId="0" fillId="0" borderId="0" xfId="0" applyAlignment="1">
      <alignment vertical="distributed"/>
    </xf>
    <xf numFmtId="0" fontId="7" fillId="2" borderId="0" xfId="17" applyFont="1" applyFill="1" applyAlignment="1">
      <alignment horizontal="left" vertical="center" wrapText="1"/>
    </xf>
    <xf numFmtId="0" fontId="6" fillId="0" borderId="0" xfId="0" applyFont="1" applyFill="1" applyAlignment="1">
      <alignment horizontal="left" wrapText="1"/>
    </xf>
    <xf numFmtId="0" fontId="6" fillId="0" borderId="0" xfId="0" applyFont="1" applyFill="1" applyAlignment="1">
      <alignment horizontal="left" vertical="center" wrapText="1"/>
    </xf>
    <xf numFmtId="0" fontId="41" fillId="3" borderId="0" xfId="0" applyFont="1" applyFill="1" applyBorder="1" applyAlignment="1">
      <alignment horizontal="center"/>
    </xf>
    <xf numFmtId="0" fontId="6" fillId="3" borderId="10" xfId="0" applyFont="1" applyFill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center" vertical="center" wrapText="1"/>
    </xf>
    <xf numFmtId="0" fontId="6" fillId="3" borderId="21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/>
    </xf>
    <xf numFmtId="0" fontId="3" fillId="2" borderId="16" xfId="0" applyFont="1" applyFill="1" applyBorder="1" applyAlignment="1">
      <alignment horizontal="left" vertical="center" wrapText="1"/>
    </xf>
    <xf numFmtId="0" fontId="3" fillId="2" borderId="18" xfId="0" applyFont="1" applyFill="1" applyBorder="1" applyAlignment="1">
      <alignment horizontal="left" vertical="center" wrapText="1"/>
    </xf>
    <xf numFmtId="3" fontId="3" fillId="2" borderId="12" xfId="0" applyNumberFormat="1" applyFont="1" applyFill="1" applyBorder="1" applyAlignment="1">
      <alignment horizontal="center" vertical="top" wrapText="1"/>
    </xf>
    <xf numFmtId="0" fontId="1" fillId="2" borderId="6" xfId="0" applyFont="1" applyFill="1" applyBorder="1" applyAlignment="1">
      <alignment horizontal="center" wrapText="1"/>
    </xf>
    <xf numFmtId="0" fontId="3" fillId="3" borderId="16" xfId="0" applyFont="1" applyFill="1" applyBorder="1" applyAlignment="1">
      <alignment horizontal="center" vertical="center"/>
    </xf>
    <xf numFmtId="0" fontId="3" fillId="3" borderId="18" xfId="0" applyFont="1" applyFill="1" applyBorder="1" applyAlignment="1">
      <alignment horizontal="center" vertical="center"/>
    </xf>
    <xf numFmtId="0" fontId="6" fillId="2" borderId="16" xfId="0" applyFont="1" applyFill="1" applyBorder="1" applyAlignment="1">
      <alignment horizontal="left" vertical="center" wrapText="1"/>
    </xf>
    <xf numFmtId="0" fontId="6" fillId="2" borderId="18" xfId="0" applyFont="1" applyFill="1" applyBorder="1" applyAlignment="1">
      <alignment horizontal="left" vertical="center" wrapText="1"/>
    </xf>
    <xf numFmtId="3" fontId="6" fillId="2" borderId="12" xfId="0" applyNumberFormat="1" applyFont="1" applyFill="1" applyBorder="1" applyAlignment="1">
      <alignment horizontal="center" vertical="top" wrapText="1"/>
    </xf>
    <xf numFmtId="0" fontId="7" fillId="2" borderId="6" xfId="0" applyFont="1" applyFill="1" applyBorder="1" applyAlignment="1">
      <alignment horizontal="center" wrapText="1"/>
    </xf>
    <xf numFmtId="0" fontId="6" fillId="3" borderId="1" xfId="0" applyFont="1" applyFill="1" applyBorder="1" applyAlignment="1">
      <alignment horizontal="center" vertical="center"/>
    </xf>
    <xf numFmtId="0" fontId="6" fillId="3" borderId="16" xfId="0" applyFont="1" applyFill="1" applyBorder="1" applyAlignment="1">
      <alignment horizontal="center" vertical="center"/>
    </xf>
    <xf numFmtId="0" fontId="6" fillId="3" borderId="18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left" vertical="center" wrapText="1"/>
    </xf>
    <xf numFmtId="0" fontId="6" fillId="3" borderId="0" xfId="12" applyFont="1" applyFill="1" applyBorder="1" applyAlignment="1">
      <alignment horizontal="left" vertical="center" wrapText="1"/>
    </xf>
    <xf numFmtId="0" fontId="2" fillId="3" borderId="0" xfId="12" applyFont="1" applyFill="1" applyAlignment="1">
      <alignment horizontal="left" wrapText="1"/>
    </xf>
    <xf numFmtId="0" fontId="6" fillId="3" borderId="16" xfId="12" applyFont="1" applyFill="1" applyBorder="1" applyAlignment="1">
      <alignment horizontal="center" vertical="center"/>
    </xf>
    <xf numFmtId="0" fontId="6" fillId="3" borderId="18" xfId="12" applyFont="1" applyFill="1" applyBorder="1" applyAlignment="1">
      <alignment horizontal="center" vertical="center"/>
    </xf>
    <xf numFmtId="0" fontId="6" fillId="3" borderId="10" xfId="12" applyFont="1" applyFill="1" applyBorder="1" applyAlignment="1">
      <alignment horizontal="center"/>
    </xf>
    <xf numFmtId="0" fontId="6" fillId="3" borderId="11" xfId="12" applyFont="1" applyFill="1" applyBorder="1" applyAlignment="1">
      <alignment horizontal="center"/>
    </xf>
    <xf numFmtId="0" fontId="6" fillId="3" borderId="21" xfId="12" applyFont="1" applyFill="1" applyBorder="1" applyAlignment="1">
      <alignment horizontal="center"/>
    </xf>
    <xf numFmtId="0" fontId="2" fillId="3" borderId="0" xfId="0" applyFont="1" applyFill="1" applyBorder="1" applyAlignment="1">
      <alignment horizontal="left" wrapText="1"/>
    </xf>
    <xf numFmtId="0" fontId="6" fillId="2" borderId="0" xfId="0" applyFont="1" applyFill="1" applyBorder="1" applyAlignment="1">
      <alignment horizontal="left" wrapText="1"/>
    </xf>
    <xf numFmtId="0" fontId="7" fillId="2" borderId="0" xfId="0" applyFont="1" applyFill="1" applyBorder="1" applyAlignment="1">
      <alignment horizontal="left" wrapText="1"/>
    </xf>
    <xf numFmtId="0" fontId="24" fillId="3" borderId="1" xfId="0" applyFont="1" applyFill="1" applyBorder="1" applyAlignment="1">
      <alignment horizontal="center"/>
    </xf>
    <xf numFmtId="0" fontId="24" fillId="3" borderId="1" xfId="0" applyFont="1" applyFill="1" applyBorder="1" applyAlignment="1">
      <alignment horizontal="center" wrapText="1"/>
    </xf>
    <xf numFmtId="0" fontId="7" fillId="3" borderId="0" xfId="0" applyFont="1" applyFill="1" applyAlignment="1">
      <alignment horizontal="left" vertical="center" wrapText="1"/>
    </xf>
    <xf numFmtId="0" fontId="3" fillId="3" borderId="0" xfId="0" applyFont="1" applyFill="1" applyAlignment="1">
      <alignment horizontal="left" wrapText="1"/>
    </xf>
    <xf numFmtId="0" fontId="10" fillId="3" borderId="10" xfId="0" applyFont="1" applyFill="1" applyBorder="1" applyAlignment="1">
      <alignment horizontal="center"/>
    </xf>
    <xf numFmtId="0" fontId="10" fillId="3" borderId="11" xfId="0" applyFont="1" applyFill="1" applyBorder="1" applyAlignment="1">
      <alignment horizontal="center"/>
    </xf>
    <xf numFmtId="0" fontId="10" fillId="3" borderId="21" xfId="0" applyFont="1" applyFill="1" applyBorder="1" applyAlignment="1">
      <alignment horizontal="center"/>
    </xf>
    <xf numFmtId="0" fontId="37" fillId="5" borderId="2" xfId="0" applyFont="1" applyFill="1" applyBorder="1" applyAlignment="1">
      <alignment horizontal="center" vertical="center" wrapText="1"/>
    </xf>
    <xf numFmtId="0" fontId="37" fillId="5" borderId="7" xfId="0" applyFont="1" applyFill="1" applyBorder="1" applyAlignment="1">
      <alignment horizontal="center" vertical="center" wrapText="1"/>
    </xf>
    <xf numFmtId="0" fontId="37" fillId="5" borderId="12" xfId="0" applyFont="1" applyFill="1" applyBorder="1" applyAlignment="1">
      <alignment horizontal="center" vertical="center" wrapText="1"/>
    </xf>
    <xf numFmtId="0" fontId="37" fillId="5" borderId="5" xfId="0" applyFont="1" applyFill="1" applyBorder="1" applyAlignment="1">
      <alignment horizontal="center" vertical="center" wrapText="1"/>
    </xf>
    <xf numFmtId="0" fontId="37" fillId="5" borderId="8" xfId="0" applyFont="1" applyFill="1" applyBorder="1" applyAlignment="1">
      <alignment horizontal="center" vertical="center" wrapText="1"/>
    </xf>
    <xf numFmtId="0" fontId="37" fillId="5" borderId="6" xfId="0" applyFont="1" applyFill="1" applyBorder="1" applyAlignment="1">
      <alignment horizontal="center" vertical="center" wrapText="1"/>
    </xf>
    <xf numFmtId="0" fontId="10" fillId="3" borderId="16" xfId="0" applyFont="1" applyFill="1" applyBorder="1" applyAlignment="1">
      <alignment horizontal="center" vertical="center"/>
    </xf>
    <xf numFmtId="0" fontId="10" fillId="3" borderId="17" xfId="0" applyFont="1" applyFill="1" applyBorder="1" applyAlignment="1">
      <alignment horizontal="center" vertical="center"/>
    </xf>
    <xf numFmtId="0" fontId="10" fillId="3" borderId="18" xfId="0" applyFont="1" applyFill="1" applyBorder="1" applyAlignment="1">
      <alignment horizontal="center" vertical="center"/>
    </xf>
    <xf numFmtId="0" fontId="37" fillId="5" borderId="10" xfId="0" applyFont="1" applyFill="1" applyBorder="1" applyAlignment="1">
      <alignment horizontal="center" wrapText="1"/>
    </xf>
    <xf numFmtId="0" fontId="37" fillId="5" borderId="11" xfId="0" applyFont="1" applyFill="1" applyBorder="1" applyAlignment="1">
      <alignment horizontal="center" wrapText="1"/>
    </xf>
    <xf numFmtId="0" fontId="37" fillId="5" borderId="21" xfId="0" applyFont="1" applyFill="1" applyBorder="1" applyAlignment="1">
      <alignment horizontal="center" wrapText="1"/>
    </xf>
    <xf numFmtId="0" fontId="6" fillId="3" borderId="10" xfId="0" applyFont="1" applyFill="1" applyBorder="1" applyAlignment="1">
      <alignment horizontal="center" vertical="center"/>
    </xf>
    <xf numFmtId="0" fontId="6" fillId="3" borderId="11" xfId="0" applyFont="1" applyFill="1" applyBorder="1" applyAlignment="1">
      <alignment horizontal="center" vertical="center"/>
    </xf>
    <xf numFmtId="0" fontId="6" fillId="3" borderId="21" xfId="0" applyFont="1" applyFill="1" applyBorder="1" applyAlignment="1">
      <alignment horizontal="center" vertical="center"/>
    </xf>
    <xf numFmtId="0" fontId="6" fillId="3" borderId="0" xfId="0" applyFont="1" applyFill="1" applyAlignment="1">
      <alignment horizontal="left" vertical="center" wrapText="1"/>
    </xf>
    <xf numFmtId="0" fontId="2" fillId="3" borderId="0" xfId="0" applyFont="1" applyFill="1" applyAlignment="1">
      <alignment horizontal="left" wrapText="1"/>
    </xf>
    <xf numFmtId="0" fontId="6" fillId="3" borderId="0" xfId="0" applyFont="1" applyFill="1" applyBorder="1" applyAlignment="1">
      <alignment horizontal="center" vertical="center"/>
    </xf>
    <xf numFmtId="0" fontId="4" fillId="3" borderId="52" xfId="0" applyFont="1" applyFill="1" applyBorder="1" applyAlignment="1">
      <alignment horizontal="left" wrapText="1"/>
    </xf>
    <xf numFmtId="0" fontId="4" fillId="3" borderId="0" xfId="0" applyFont="1" applyFill="1" applyAlignment="1">
      <alignment horizontal="left" wrapText="1"/>
    </xf>
    <xf numFmtId="0" fontId="6" fillId="3" borderId="0" xfId="0" applyFont="1" applyFill="1" applyAlignment="1">
      <alignment horizontal="left" vertical="top" wrapText="1"/>
    </xf>
    <xf numFmtId="0" fontId="3" fillId="2" borderId="10" xfId="0" applyFont="1" applyFill="1" applyBorder="1" applyAlignment="1">
      <alignment horizontal="center"/>
    </xf>
    <xf numFmtId="0" fontId="3" fillId="2" borderId="11" xfId="0" applyFont="1" applyFill="1" applyBorder="1" applyAlignment="1">
      <alignment horizontal="center"/>
    </xf>
    <xf numFmtId="0" fontId="3" fillId="2" borderId="21" xfId="0" applyFont="1" applyFill="1" applyBorder="1" applyAlignment="1">
      <alignment horizontal="center"/>
    </xf>
    <xf numFmtId="0" fontId="21" fillId="2" borderId="10" xfId="0" applyFont="1" applyFill="1" applyBorder="1" applyAlignment="1">
      <alignment horizontal="center"/>
    </xf>
    <xf numFmtId="0" fontId="21" fillId="2" borderId="11" xfId="0" applyFont="1" applyFill="1" applyBorder="1" applyAlignment="1">
      <alignment horizontal="center"/>
    </xf>
    <xf numFmtId="0" fontId="21" fillId="2" borderId="21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left" wrapText="1"/>
    </xf>
    <xf numFmtId="0" fontId="6" fillId="2" borderId="10" xfId="16" applyFont="1" applyFill="1" applyBorder="1" applyAlignment="1">
      <alignment horizontal="center"/>
    </xf>
    <xf numFmtId="0" fontId="6" fillId="2" borderId="11" xfId="16" applyFont="1" applyFill="1" applyBorder="1" applyAlignment="1">
      <alignment horizontal="center"/>
    </xf>
    <xf numFmtId="0" fontId="6" fillId="3" borderId="21" xfId="16" applyFont="1" applyFill="1" applyBorder="1" applyAlignment="1">
      <alignment horizontal="center"/>
    </xf>
    <xf numFmtId="0" fontId="6" fillId="2" borderId="2" xfId="16" applyFont="1" applyFill="1" applyBorder="1" applyAlignment="1">
      <alignment horizontal="center"/>
    </xf>
    <xf numFmtId="0" fontId="6" fillId="2" borderId="7" xfId="16" applyFont="1" applyFill="1" applyBorder="1" applyAlignment="1">
      <alignment horizontal="center"/>
    </xf>
    <xf numFmtId="0" fontId="6" fillId="2" borderId="16" xfId="16" applyFont="1" applyFill="1" applyBorder="1" applyAlignment="1">
      <alignment horizontal="center"/>
    </xf>
    <xf numFmtId="0" fontId="6" fillId="3" borderId="0" xfId="16" applyFont="1" applyFill="1" applyBorder="1" applyAlignment="1">
      <alignment horizontal="center"/>
    </xf>
    <xf numFmtId="0" fontId="6" fillId="3" borderId="10" xfId="16" applyFont="1" applyFill="1" applyBorder="1" applyAlignment="1">
      <alignment horizontal="center"/>
    </xf>
    <xf numFmtId="0" fontId="6" fillId="3" borderId="11" xfId="16" applyFont="1" applyFill="1" applyBorder="1" applyAlignment="1">
      <alignment horizontal="center"/>
    </xf>
    <xf numFmtId="0" fontId="6" fillId="3" borderId="2" xfId="16" applyFont="1" applyFill="1" applyBorder="1" applyAlignment="1">
      <alignment horizontal="center"/>
    </xf>
    <xf numFmtId="0" fontId="6" fillId="3" borderId="7" xfId="16" applyFont="1" applyFill="1" applyBorder="1" applyAlignment="1">
      <alignment horizontal="center"/>
    </xf>
    <xf numFmtId="0" fontId="6" fillId="3" borderId="16" xfId="16" applyFont="1" applyFill="1" applyBorder="1" applyAlignment="1">
      <alignment horizontal="center"/>
    </xf>
    <xf numFmtId="0" fontId="3" fillId="2" borderId="2" xfId="16" applyFont="1" applyFill="1" applyBorder="1" applyAlignment="1">
      <alignment horizontal="center"/>
    </xf>
    <xf numFmtId="0" fontId="3" fillId="2" borderId="7" xfId="16" applyFont="1" applyFill="1" applyBorder="1" applyAlignment="1">
      <alignment horizontal="center"/>
    </xf>
    <xf numFmtId="0" fontId="3" fillId="3" borderId="10" xfId="16" applyFont="1" applyFill="1" applyBorder="1" applyAlignment="1">
      <alignment horizontal="center"/>
    </xf>
    <xf numFmtId="0" fontId="3" fillId="3" borderId="11" xfId="16" applyFont="1" applyFill="1" applyBorder="1" applyAlignment="1">
      <alignment horizontal="center"/>
    </xf>
    <xf numFmtId="0" fontId="3" fillId="3" borderId="21" xfId="16" applyFont="1" applyFill="1" applyBorder="1" applyAlignment="1">
      <alignment horizontal="center"/>
    </xf>
    <xf numFmtId="0" fontId="11" fillId="3" borderId="0" xfId="16" applyFont="1" applyFill="1" applyAlignment="1">
      <alignment horizontal="center" wrapText="1"/>
    </xf>
    <xf numFmtId="0" fontId="2" fillId="2" borderId="0" xfId="16" applyFont="1" applyFill="1" applyBorder="1" applyAlignment="1">
      <alignment horizontal="center"/>
    </xf>
    <xf numFmtId="0" fontId="4" fillId="2" borderId="0" xfId="16" applyFont="1" applyFill="1" applyBorder="1"/>
    <xf numFmtId="0" fontId="3" fillId="3" borderId="2" xfId="16" applyFont="1" applyFill="1" applyBorder="1" applyAlignment="1">
      <alignment horizontal="center"/>
    </xf>
    <xf numFmtId="0" fontId="3" fillId="3" borderId="7" xfId="16" applyFont="1" applyFill="1" applyBorder="1" applyAlignment="1">
      <alignment horizontal="center"/>
    </xf>
    <xf numFmtId="0" fontId="38" fillId="3" borderId="16" xfId="0" applyFont="1" applyFill="1" applyBorder="1" applyAlignment="1">
      <alignment horizontal="center" vertical="center" wrapText="1"/>
    </xf>
    <xf numFmtId="0" fontId="38" fillId="3" borderId="17" xfId="0" applyFont="1" applyFill="1" applyBorder="1" applyAlignment="1">
      <alignment horizontal="center" vertical="center" wrapText="1"/>
    </xf>
    <xf numFmtId="0" fontId="38" fillId="3" borderId="18" xfId="0" applyFont="1" applyFill="1" applyBorder="1" applyAlignment="1">
      <alignment horizontal="center" vertical="center" wrapText="1"/>
    </xf>
    <xf numFmtId="0" fontId="11" fillId="3" borderId="0" xfId="0" applyFont="1" applyFill="1" applyAlignment="1">
      <alignment horizontal="left" vertical="center" wrapText="1"/>
    </xf>
    <xf numFmtId="0" fontId="3" fillId="3" borderId="0" xfId="0" applyFont="1" applyFill="1" applyBorder="1" applyAlignment="1">
      <alignment horizontal="center"/>
    </xf>
    <xf numFmtId="0" fontId="3" fillId="3" borderId="16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 wrapText="1"/>
    </xf>
    <xf numFmtId="0" fontId="0" fillId="3" borderId="18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center" vertical="center" wrapText="1"/>
    </xf>
  </cellXfs>
  <cellStyles count="19">
    <cellStyle name="Millares 2 2" xfId="1"/>
    <cellStyle name="Millares 2 2 2" xfId="2"/>
    <cellStyle name="Millares 2 3" xfId="3"/>
    <cellStyle name="Millares 4" xfId="4"/>
    <cellStyle name="Millares 4 2" xfId="5"/>
    <cellStyle name="Millares 6 2" xfId="6"/>
    <cellStyle name="Millares_SALIDA PARA 1.12" xfId="7"/>
    <cellStyle name="Normal" xfId="0" builtinId="0"/>
    <cellStyle name="Normal 10 2" xfId="8"/>
    <cellStyle name="Normal 2" xfId="9"/>
    <cellStyle name="Normal 3" xfId="10"/>
    <cellStyle name="Normal 3 2" xfId="11"/>
    <cellStyle name="Normal 4" xfId="12"/>
    <cellStyle name="Normal 6" xfId="13"/>
    <cellStyle name="Normal 7" xfId="14"/>
    <cellStyle name="Normal 7 2" xfId="15"/>
    <cellStyle name="Normal_1.2 estudiantes posgrado" xfId="16"/>
    <cellStyle name="Normal_Cap 1" xfId="17"/>
    <cellStyle name="Porcentaje" xfId="18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8" Type="http://schemas.openxmlformats.org/officeDocument/2006/relationships/worksheet" Target="worksheets/sheet8.xml"/><Relationship Id="rId51" Type="http://schemas.openxmlformats.org/officeDocument/2006/relationships/styles" Target="styles.xml"/></Relationships>
</file>

<file path=xl/charts/_rels/chart1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1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2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2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2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2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1.xml"/></Relationships>
</file>

<file path=xl/charts/_rels/chart2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2.xml"/></Relationships>
</file>

<file path=xl/charts/_rels/chart2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4.xml"/></Relationships>
</file>

<file path=xl/charts/_rels/chart3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5.xml"/></Relationships>
</file>

<file path=xl/charts/_rels/chart3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6.xml"/></Relationships>
</file>

<file path=xl/charts/_rels/chart3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1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AR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'nuevos cuadros de oferta'!$Q$11</c:f>
              <c:strCache>
                <c:ptCount val="1"/>
                <c:pt idx="0">
                  <c:v>Estatal                                   </c:v>
                </c:pt>
              </c:strCache>
            </c:strRef>
          </c:tx>
          <c:invertIfNegative val="0"/>
          <c:cat>
            <c:strRef>
              <c:f>'nuevos cuadros de oferta'!$R$10:$T$10</c:f>
              <c:strCache>
                <c:ptCount val="3"/>
                <c:pt idx="0">
                  <c:v>Pregrado            </c:v>
                </c:pt>
                <c:pt idx="1">
                  <c:v>Grado               </c:v>
                </c:pt>
                <c:pt idx="2">
                  <c:v>Posgrado            </c:v>
                </c:pt>
              </c:strCache>
            </c:strRef>
          </c:cat>
          <c:val>
            <c:numRef>
              <c:f>'nuevos cuadros de oferta'!$R$11:$T$11</c:f>
              <c:numCache>
                <c:formatCode>General</c:formatCode>
                <c:ptCount val="3"/>
                <c:pt idx="0">
                  <c:v>1118</c:v>
                </c:pt>
                <c:pt idx="1">
                  <c:v>2799</c:v>
                </c:pt>
                <c:pt idx="2">
                  <c:v>2153</c:v>
                </c:pt>
              </c:numCache>
            </c:numRef>
          </c:val>
        </c:ser>
        <c:ser>
          <c:idx val="1"/>
          <c:order val="1"/>
          <c:tx>
            <c:strRef>
              <c:f>'nuevos cuadros de oferta'!$Q$12</c:f>
              <c:strCache>
                <c:ptCount val="1"/>
                <c:pt idx="0">
                  <c:v>Privado                                           </c:v>
                </c:pt>
              </c:strCache>
            </c:strRef>
          </c:tx>
          <c:invertIfNegative val="0"/>
          <c:cat>
            <c:strRef>
              <c:f>'nuevos cuadros de oferta'!$R$10:$T$10</c:f>
              <c:strCache>
                <c:ptCount val="3"/>
                <c:pt idx="0">
                  <c:v>Pregrado            </c:v>
                </c:pt>
                <c:pt idx="1">
                  <c:v>Grado               </c:v>
                </c:pt>
                <c:pt idx="2">
                  <c:v>Posgrado            </c:v>
                </c:pt>
              </c:strCache>
            </c:strRef>
          </c:cat>
          <c:val>
            <c:numRef>
              <c:f>'nuevos cuadros de oferta'!$R$12:$T$12</c:f>
              <c:numCache>
                <c:formatCode>General</c:formatCode>
                <c:ptCount val="3"/>
                <c:pt idx="0">
                  <c:v>462</c:v>
                </c:pt>
                <c:pt idx="1">
                  <c:v>1587</c:v>
                </c:pt>
                <c:pt idx="2">
                  <c:v>597</c:v>
                </c:pt>
              </c:numCache>
            </c:numRef>
          </c:val>
        </c:ser>
        <c:ser>
          <c:idx val="2"/>
          <c:order val="2"/>
          <c:tx>
            <c:strRef>
              <c:f>'nuevos cuadros de oferta'!$Q$13</c:f>
              <c:strCache>
                <c:ptCount val="1"/>
                <c:pt idx="0">
                  <c:v>Extranjero                                        </c:v>
                </c:pt>
              </c:strCache>
            </c:strRef>
          </c:tx>
          <c:invertIfNegative val="0"/>
          <c:cat>
            <c:strRef>
              <c:f>'nuevos cuadros de oferta'!$R$10:$T$10</c:f>
              <c:strCache>
                <c:ptCount val="3"/>
                <c:pt idx="0">
                  <c:v>Pregrado            </c:v>
                </c:pt>
                <c:pt idx="1">
                  <c:v>Grado               </c:v>
                </c:pt>
                <c:pt idx="2">
                  <c:v>Posgrado            </c:v>
                </c:pt>
              </c:strCache>
            </c:strRef>
          </c:cat>
          <c:val>
            <c:numRef>
              <c:f>'nuevos cuadros de oferta'!$R$13:$T$13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1</c:v>
                </c:pt>
              </c:numCache>
            </c:numRef>
          </c:val>
        </c:ser>
        <c:ser>
          <c:idx val="3"/>
          <c:order val="3"/>
          <c:tx>
            <c:strRef>
              <c:f>'nuevos cuadros de oferta'!$Q$14</c:f>
              <c:strCache>
                <c:ptCount val="1"/>
                <c:pt idx="0">
                  <c:v>Internacional                                     </c:v>
                </c:pt>
              </c:strCache>
            </c:strRef>
          </c:tx>
          <c:invertIfNegative val="0"/>
          <c:cat>
            <c:strRef>
              <c:f>'nuevos cuadros de oferta'!$R$10:$T$10</c:f>
              <c:strCache>
                <c:ptCount val="3"/>
                <c:pt idx="0">
                  <c:v>Pregrado            </c:v>
                </c:pt>
                <c:pt idx="1">
                  <c:v>Grado               </c:v>
                </c:pt>
                <c:pt idx="2">
                  <c:v>Posgrado            </c:v>
                </c:pt>
              </c:strCache>
            </c:strRef>
          </c:cat>
          <c:val>
            <c:numRef>
              <c:f>'nuevos cuadros de oferta'!$R$14:$T$14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39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48535552"/>
        <c:axId val="148549632"/>
      </c:barChart>
      <c:catAx>
        <c:axId val="148535552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1000"/>
            </a:pPr>
            <a:endParaRPr lang="es-AR"/>
          </a:p>
        </c:txPr>
        <c:crossAx val="148549632"/>
        <c:crosses val="autoZero"/>
        <c:auto val="1"/>
        <c:lblAlgn val="r"/>
        <c:lblOffset val="100"/>
        <c:noMultiLvlLbl val="0"/>
      </c:catAx>
      <c:valAx>
        <c:axId val="148549632"/>
        <c:scaling>
          <c:orientation val="minMax"/>
        </c:scaling>
        <c:delete val="0"/>
        <c:axPos val="l"/>
        <c:majorGridlines>
          <c:spPr>
            <a:ln>
              <a:solidFill>
                <a:sysClr val="window" lastClr="FFFFFF"/>
              </a:solidFill>
            </a:ln>
          </c:spPr>
        </c:majorGridlines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es-AR"/>
          </a:p>
        </c:txPr>
        <c:crossAx val="14853555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1274345237324066"/>
          <c:y val="0.17993317388227748"/>
          <c:w val="0.28683573174042898"/>
          <c:h val="0.28518448845771432"/>
        </c:manualLayout>
      </c:layout>
      <c:overlay val="0"/>
      <c:txPr>
        <a:bodyPr/>
        <a:lstStyle/>
        <a:p>
          <a:pPr>
            <a:defRPr sz="800"/>
          </a:pPr>
          <a:endParaRPr lang="es-AR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000000000000488" l="0.70000000000000062" r="0.70000000000000062" t="0.75000000000000488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A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972073251663591"/>
          <c:y val="7.2389860663390218E-2"/>
          <c:w val="0.83735708982923718"/>
          <c:h val="0.6895426457519399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'C 1.1.18 G.1.1.8'!$D$5</c:f>
              <c:strCache>
                <c:ptCount val="1"/>
                <c:pt idx="0">
                  <c:v>Estatal</c:v>
                </c:pt>
              </c:strCache>
            </c:strRef>
          </c:tx>
          <c:spPr>
            <a:solidFill>
              <a:srgbClr val="808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'C 1.1.18 G.1.1.8'!$B$9:$B$13</c:f>
              <c:strCache>
                <c:ptCount val="5"/>
                <c:pt idx="0">
                  <c:v>Ciencias Aplicadas</c:v>
                </c:pt>
                <c:pt idx="1">
                  <c:v>Ciencias Básicas</c:v>
                </c:pt>
                <c:pt idx="2">
                  <c:v>Ciencias de la Salud</c:v>
                </c:pt>
                <c:pt idx="3">
                  <c:v>Ciencias Humanas</c:v>
                </c:pt>
                <c:pt idx="4">
                  <c:v>Ciencias Sociales</c:v>
                </c:pt>
              </c:strCache>
            </c:strRef>
          </c:cat>
          <c:val>
            <c:numRef>
              <c:f>'C 1.1.18 G.1.1.8'!$D$9:$D$13</c:f>
              <c:numCache>
                <c:formatCode>#,##0</c:formatCode>
                <c:ptCount val="5"/>
                <c:pt idx="0">
                  <c:v>387844</c:v>
                </c:pt>
                <c:pt idx="1">
                  <c:v>53791</c:v>
                </c:pt>
                <c:pt idx="2">
                  <c:v>208729</c:v>
                </c:pt>
                <c:pt idx="3">
                  <c:v>272283</c:v>
                </c:pt>
                <c:pt idx="4">
                  <c:v>537237</c:v>
                </c:pt>
              </c:numCache>
            </c:numRef>
          </c:val>
        </c:ser>
        <c:ser>
          <c:idx val="1"/>
          <c:order val="1"/>
          <c:tx>
            <c:strRef>
              <c:f>'C 1.1.18 G.1.1.8'!$E$5</c:f>
              <c:strCache>
                <c:ptCount val="1"/>
                <c:pt idx="0">
                  <c:v>Privado</c:v>
                </c:pt>
              </c:strCache>
            </c:strRef>
          </c:tx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'C 1.1.18 G.1.1.8'!$B$9:$B$13</c:f>
              <c:strCache>
                <c:ptCount val="5"/>
                <c:pt idx="0">
                  <c:v>Ciencias Aplicadas</c:v>
                </c:pt>
                <c:pt idx="1">
                  <c:v>Ciencias Básicas</c:v>
                </c:pt>
                <c:pt idx="2">
                  <c:v>Ciencias de la Salud</c:v>
                </c:pt>
                <c:pt idx="3">
                  <c:v>Ciencias Humanas</c:v>
                </c:pt>
                <c:pt idx="4">
                  <c:v>Ciencias Sociales</c:v>
                </c:pt>
              </c:strCache>
            </c:strRef>
          </c:cat>
          <c:val>
            <c:numRef>
              <c:f>'C 1.1.18 G.1.1.8'!$E$9:$E$13</c:f>
              <c:numCache>
                <c:formatCode>#,##0</c:formatCode>
                <c:ptCount val="5"/>
                <c:pt idx="0">
                  <c:v>60800</c:v>
                </c:pt>
                <c:pt idx="1">
                  <c:v>3055</c:v>
                </c:pt>
                <c:pt idx="2">
                  <c:v>57221</c:v>
                </c:pt>
                <c:pt idx="3">
                  <c:v>59747</c:v>
                </c:pt>
                <c:pt idx="4">
                  <c:v>220799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0188288"/>
        <c:axId val="180189824"/>
      </c:barChart>
      <c:catAx>
        <c:axId val="1801882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AR"/>
          </a:p>
        </c:txPr>
        <c:crossAx val="1801898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018982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AR"/>
          </a:p>
        </c:txPr>
        <c:crossAx val="180188288"/>
        <c:crosses val="autoZero"/>
        <c:crossBetween val="between"/>
      </c:valAx>
      <c:spPr>
        <a:ln>
          <a:solidFill>
            <a:srgbClr val="000000"/>
          </a:solidFill>
        </a:ln>
      </c:spPr>
    </c:plotArea>
    <c:legend>
      <c:legendPos val="b"/>
      <c:layout>
        <c:manualLayout>
          <c:xMode val="edge"/>
          <c:yMode val="edge"/>
          <c:x val="0.39402148763296219"/>
          <c:y val="0.90215716324050088"/>
          <c:w val="0.27004920512498587"/>
          <c:h val="6.9270552590322221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AR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AR"/>
    </a:p>
  </c:txPr>
  <c:printSettings>
    <c:headerFooter alignWithMargins="0"/>
    <c:pageMargins b="1" l="0.75000000000001066" r="0.75000000000001066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A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
</a:t>
            </a:r>
          </a:p>
        </c:rich>
      </c:tx>
      <c:layout>
        <c:manualLayout>
          <c:xMode val="edge"/>
          <c:yMode val="edge"/>
          <c:x val="0.49203575359531676"/>
          <c:y val="1.40060270243997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2499485951352859"/>
          <c:y val="3.2534655390298435E-2"/>
          <c:w val="0.84424834506306179"/>
          <c:h val="0.6921503615466869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'C 1.1.18 G.1.1.8'!$J$5</c:f>
              <c:strCache>
                <c:ptCount val="1"/>
                <c:pt idx="0">
                  <c:v>Estatal</c:v>
                </c:pt>
              </c:strCache>
            </c:strRef>
          </c:tx>
          <c:spPr>
            <a:solidFill>
              <a:srgbClr val="808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'C 1.1.18 G.1.1.8'!$B$9:$B$13</c:f>
              <c:strCache>
                <c:ptCount val="5"/>
                <c:pt idx="0">
                  <c:v>Ciencias Aplicadas</c:v>
                </c:pt>
                <c:pt idx="1">
                  <c:v>Ciencias Básicas</c:v>
                </c:pt>
                <c:pt idx="2">
                  <c:v>Ciencias de la Salud</c:v>
                </c:pt>
                <c:pt idx="3">
                  <c:v>Ciencias Humanas</c:v>
                </c:pt>
                <c:pt idx="4">
                  <c:v>Ciencias Sociales</c:v>
                </c:pt>
              </c:strCache>
            </c:strRef>
          </c:cat>
          <c:val>
            <c:numRef>
              <c:f>'C 1.1.18 G.1.1.8'!$J$9:$J$13</c:f>
              <c:numCache>
                <c:formatCode>#,##0</c:formatCode>
                <c:ptCount val="5"/>
                <c:pt idx="0">
                  <c:v>18943</c:v>
                </c:pt>
                <c:pt idx="1">
                  <c:v>2705</c:v>
                </c:pt>
                <c:pt idx="2">
                  <c:v>14252</c:v>
                </c:pt>
                <c:pt idx="3">
                  <c:v>11478</c:v>
                </c:pt>
                <c:pt idx="4">
                  <c:v>34165</c:v>
                </c:pt>
              </c:numCache>
            </c:numRef>
          </c:val>
        </c:ser>
        <c:ser>
          <c:idx val="1"/>
          <c:order val="1"/>
          <c:tx>
            <c:strRef>
              <c:f>'C 1.1.18 G.1.1.8'!$K$5</c:f>
              <c:strCache>
                <c:ptCount val="1"/>
                <c:pt idx="0">
                  <c:v>Privado</c:v>
                </c:pt>
              </c:strCache>
            </c:strRef>
          </c:tx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'C 1.1.18 G.1.1.8'!$B$9:$B$13</c:f>
              <c:strCache>
                <c:ptCount val="5"/>
                <c:pt idx="0">
                  <c:v>Ciencias Aplicadas</c:v>
                </c:pt>
                <c:pt idx="1">
                  <c:v>Ciencias Básicas</c:v>
                </c:pt>
                <c:pt idx="2">
                  <c:v>Ciencias de la Salud</c:v>
                </c:pt>
                <c:pt idx="3">
                  <c:v>Ciencias Humanas</c:v>
                </c:pt>
                <c:pt idx="4">
                  <c:v>Ciencias Sociales</c:v>
                </c:pt>
              </c:strCache>
            </c:strRef>
          </c:cat>
          <c:val>
            <c:numRef>
              <c:f>'C 1.1.18 G.1.1.8'!$K$9:$K$13</c:f>
              <c:numCache>
                <c:formatCode>#,##0</c:formatCode>
                <c:ptCount val="5"/>
                <c:pt idx="0">
                  <c:v>5355</c:v>
                </c:pt>
                <c:pt idx="1">
                  <c:v>269</c:v>
                </c:pt>
                <c:pt idx="2">
                  <c:v>6141</c:v>
                </c:pt>
                <c:pt idx="3">
                  <c:v>6640</c:v>
                </c:pt>
                <c:pt idx="4">
                  <c:v>20669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9371008"/>
        <c:axId val="180224768"/>
      </c:barChart>
      <c:catAx>
        <c:axId val="1793710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AR"/>
          </a:p>
        </c:txPr>
        <c:crossAx val="1802247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022476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AR"/>
          </a:p>
        </c:txPr>
        <c:crossAx val="179371008"/>
        <c:crosses val="autoZero"/>
        <c:crossBetween val="between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37343372401030517"/>
          <c:y val="0.92292485661516332"/>
          <c:w val="0.36563469888845085"/>
          <c:h val="6.4817731116945762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AR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AR"/>
    </a:p>
  </c:txPr>
  <c:printSettings>
    <c:headerFooter alignWithMargins="0"/>
    <c:pageMargins b="1" l="0.75000000000001066" r="0.75000000000001066" t="1" header="0" footer="0"/>
    <c:pageSetup paperSize="9" orientation="landscape" horizontalDpi="200" verticalDpi="20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AR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010220781225904E-2"/>
          <c:y val="3.947395169768235E-2"/>
          <c:w val="0.89988607212763949"/>
          <c:h val="0.72981457962915963"/>
        </c:manualLayout>
      </c:layout>
      <c:barChart>
        <c:barDir val="col"/>
        <c:grouping val="clustered"/>
        <c:varyColors val="0"/>
        <c:ser>
          <c:idx val="0"/>
          <c:order val="0"/>
          <c:tx>
            <c:v>Estudiantes</c:v>
          </c:tx>
          <c:spPr>
            <a:solidFill>
              <a:schemeClr val="bg1">
                <a:lumMod val="75000"/>
              </a:schemeClr>
            </a:solidFill>
          </c:spPr>
          <c:invertIfNegative val="0"/>
          <c:cat>
            <c:strRef>
              <c:f>'G 1.1.12'!$J$7:$J$11</c:f>
              <c:strCache>
                <c:ptCount val="5"/>
                <c:pt idx="0">
                  <c:v>Ciencias Aplicadas</c:v>
                </c:pt>
                <c:pt idx="1">
                  <c:v>Ciencias Básicas</c:v>
                </c:pt>
                <c:pt idx="2">
                  <c:v>Ciencias de la Salud</c:v>
                </c:pt>
                <c:pt idx="3">
                  <c:v>Ciencias Humanas</c:v>
                </c:pt>
                <c:pt idx="4">
                  <c:v>Ciencias Sociales</c:v>
                </c:pt>
              </c:strCache>
            </c:strRef>
          </c:cat>
          <c:val>
            <c:numRef>
              <c:f>'G 1.1.12'!$K$7:$K$11</c:f>
              <c:numCache>
                <c:formatCode>#,##0</c:formatCode>
                <c:ptCount val="5"/>
                <c:pt idx="0">
                  <c:v>387844</c:v>
                </c:pt>
                <c:pt idx="1">
                  <c:v>53791</c:v>
                </c:pt>
                <c:pt idx="2">
                  <c:v>208729</c:v>
                </c:pt>
                <c:pt idx="3">
                  <c:v>272283</c:v>
                </c:pt>
                <c:pt idx="4">
                  <c:v>537237</c:v>
                </c:pt>
              </c:numCache>
            </c:numRef>
          </c:val>
        </c:ser>
        <c:ser>
          <c:idx val="1"/>
          <c:order val="1"/>
          <c:tx>
            <c:v>Nuevos Inscriptos</c:v>
          </c:tx>
          <c:invertIfNegative val="0"/>
          <c:cat>
            <c:strRef>
              <c:f>'G 1.1.12'!$J$7:$J$11</c:f>
              <c:strCache>
                <c:ptCount val="5"/>
                <c:pt idx="0">
                  <c:v>Ciencias Aplicadas</c:v>
                </c:pt>
                <c:pt idx="1">
                  <c:v>Ciencias Básicas</c:v>
                </c:pt>
                <c:pt idx="2">
                  <c:v>Ciencias de la Salud</c:v>
                </c:pt>
                <c:pt idx="3">
                  <c:v>Ciencias Humanas</c:v>
                </c:pt>
                <c:pt idx="4">
                  <c:v>Ciencias Sociales</c:v>
                </c:pt>
              </c:strCache>
            </c:strRef>
          </c:cat>
          <c:val>
            <c:numRef>
              <c:f>'G 1.1.12'!$L$7:$L$11</c:f>
              <c:numCache>
                <c:formatCode>#,##0</c:formatCode>
                <c:ptCount val="5"/>
                <c:pt idx="0">
                  <c:v>80912</c:v>
                </c:pt>
                <c:pt idx="1">
                  <c:v>12904</c:v>
                </c:pt>
                <c:pt idx="2">
                  <c:v>51318</c:v>
                </c:pt>
                <c:pt idx="3">
                  <c:v>69193</c:v>
                </c:pt>
                <c:pt idx="4">
                  <c:v>111891</c:v>
                </c:pt>
              </c:numCache>
            </c:numRef>
          </c:val>
        </c:ser>
        <c:ser>
          <c:idx val="2"/>
          <c:order val="2"/>
          <c:tx>
            <c:v>Egresados</c:v>
          </c:tx>
          <c:invertIfNegative val="0"/>
          <c:cat>
            <c:strRef>
              <c:f>'G 1.1.12'!$J$7:$J$11</c:f>
              <c:strCache>
                <c:ptCount val="5"/>
                <c:pt idx="0">
                  <c:v>Ciencias Aplicadas</c:v>
                </c:pt>
                <c:pt idx="1">
                  <c:v>Ciencias Básicas</c:v>
                </c:pt>
                <c:pt idx="2">
                  <c:v>Ciencias de la Salud</c:v>
                </c:pt>
                <c:pt idx="3">
                  <c:v>Ciencias Humanas</c:v>
                </c:pt>
                <c:pt idx="4">
                  <c:v>Ciencias Sociales</c:v>
                </c:pt>
              </c:strCache>
            </c:strRef>
          </c:cat>
          <c:val>
            <c:numRef>
              <c:f>'G 1.1.12'!$M$7:$M$11</c:f>
              <c:numCache>
                <c:formatCode>#,##0</c:formatCode>
                <c:ptCount val="5"/>
                <c:pt idx="0">
                  <c:v>18943</c:v>
                </c:pt>
                <c:pt idx="1">
                  <c:v>2705</c:v>
                </c:pt>
                <c:pt idx="2">
                  <c:v>14252</c:v>
                </c:pt>
                <c:pt idx="3">
                  <c:v>11478</c:v>
                </c:pt>
                <c:pt idx="4">
                  <c:v>34165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0206208"/>
        <c:axId val="180208000"/>
      </c:barChart>
      <c:catAx>
        <c:axId val="1802062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AR"/>
          </a:p>
        </c:txPr>
        <c:crossAx val="180208000"/>
        <c:crosses val="autoZero"/>
        <c:auto val="1"/>
        <c:lblAlgn val="ctr"/>
        <c:lblOffset val="100"/>
        <c:noMultiLvlLbl val="0"/>
      </c:catAx>
      <c:valAx>
        <c:axId val="180208000"/>
        <c:scaling>
          <c:orientation val="minMax"/>
          <c:max val="600000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AR"/>
          </a:p>
        </c:txPr>
        <c:crossAx val="180206208"/>
        <c:crosses val="autoZero"/>
        <c:crossBetween val="between"/>
        <c:majorUnit val="50000"/>
      </c:valAx>
      <c:spPr>
        <a:ln>
          <a:solidFill>
            <a:schemeClr val="bg1">
              <a:lumMod val="50000"/>
            </a:schemeClr>
          </a:solidFill>
        </a:ln>
      </c:spPr>
    </c:plotArea>
    <c:legend>
      <c:legendPos val="b"/>
      <c:overlay val="0"/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AR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AR"/>
    </a:p>
  </c:txPr>
  <c:printSettings>
    <c:headerFooter/>
    <c:pageMargins b="0.75000000000001033" l="0.70000000000000062" r="0.70000000000000062" t="0.75000000000001033" header="0.30000000000000032" footer="0.3000000000000003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AR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0"/>
    <c:plotArea>
      <c:layout>
        <c:manualLayout>
          <c:layoutTarget val="inner"/>
          <c:xMode val="edge"/>
          <c:yMode val="edge"/>
          <c:x val="8.0102894523882612E-2"/>
          <c:y val="4.0854224698235894E-2"/>
          <c:w val="0.9073922207555235"/>
          <c:h val="0.81185298912844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 1.1.12'!$K$30</c:f>
              <c:strCache>
                <c:ptCount val="1"/>
                <c:pt idx="0">
                  <c:v>Estudiantes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</c:spPr>
          <c:invertIfNegative val="0"/>
          <c:cat>
            <c:strRef>
              <c:f>'G 1.1.12'!$J$31:$J$35</c:f>
              <c:strCache>
                <c:ptCount val="5"/>
                <c:pt idx="0">
                  <c:v>Ciencias Aplicadas</c:v>
                </c:pt>
                <c:pt idx="1">
                  <c:v>Ciencias Básicas</c:v>
                </c:pt>
                <c:pt idx="2">
                  <c:v>Ciencias de la Salud</c:v>
                </c:pt>
                <c:pt idx="3">
                  <c:v>Ciencias Humanas</c:v>
                </c:pt>
                <c:pt idx="4">
                  <c:v>Ciencias Sociales</c:v>
                </c:pt>
              </c:strCache>
            </c:strRef>
          </c:cat>
          <c:val>
            <c:numRef>
              <c:f>'G 1.1.12'!$K$31:$K$35</c:f>
              <c:numCache>
                <c:formatCode>#,##0</c:formatCode>
                <c:ptCount val="5"/>
                <c:pt idx="0">
                  <c:v>60800</c:v>
                </c:pt>
                <c:pt idx="1">
                  <c:v>3055</c:v>
                </c:pt>
                <c:pt idx="2">
                  <c:v>57221</c:v>
                </c:pt>
                <c:pt idx="3">
                  <c:v>59747</c:v>
                </c:pt>
                <c:pt idx="4">
                  <c:v>220799</c:v>
                </c:pt>
              </c:numCache>
            </c:numRef>
          </c:val>
        </c:ser>
        <c:ser>
          <c:idx val="1"/>
          <c:order val="1"/>
          <c:tx>
            <c:strRef>
              <c:f>'G 1.1.12'!$L$30</c:f>
              <c:strCache>
                <c:ptCount val="1"/>
                <c:pt idx="0">
                  <c:v>Nuevos Inscriptos</c:v>
                </c:pt>
              </c:strCache>
            </c:strRef>
          </c:tx>
          <c:spPr>
            <a:solidFill>
              <a:schemeClr val="tx1">
                <a:lumMod val="65000"/>
                <a:lumOff val="35000"/>
              </a:schemeClr>
            </a:solidFill>
          </c:spPr>
          <c:invertIfNegative val="0"/>
          <c:cat>
            <c:strRef>
              <c:f>'G 1.1.12'!$J$31:$J$35</c:f>
              <c:strCache>
                <c:ptCount val="5"/>
                <c:pt idx="0">
                  <c:v>Ciencias Aplicadas</c:v>
                </c:pt>
                <c:pt idx="1">
                  <c:v>Ciencias Básicas</c:v>
                </c:pt>
                <c:pt idx="2">
                  <c:v>Ciencias de la Salud</c:v>
                </c:pt>
                <c:pt idx="3">
                  <c:v>Ciencias Humanas</c:v>
                </c:pt>
                <c:pt idx="4">
                  <c:v>Ciencias Sociales</c:v>
                </c:pt>
              </c:strCache>
            </c:strRef>
          </c:cat>
          <c:val>
            <c:numRef>
              <c:f>'G 1.1.12'!$L$31:$L$35</c:f>
              <c:numCache>
                <c:formatCode>#,##0</c:formatCode>
                <c:ptCount val="5"/>
                <c:pt idx="0">
                  <c:v>80912</c:v>
                </c:pt>
                <c:pt idx="1">
                  <c:v>12904</c:v>
                </c:pt>
                <c:pt idx="2">
                  <c:v>51318</c:v>
                </c:pt>
                <c:pt idx="3">
                  <c:v>69193</c:v>
                </c:pt>
                <c:pt idx="4">
                  <c:v>111891</c:v>
                </c:pt>
              </c:numCache>
            </c:numRef>
          </c:val>
        </c:ser>
        <c:ser>
          <c:idx val="2"/>
          <c:order val="2"/>
          <c:tx>
            <c:strRef>
              <c:f>'G 1.1.12'!$M$30</c:f>
              <c:strCache>
                <c:ptCount val="1"/>
                <c:pt idx="0">
                  <c:v>Egresados</c:v>
                </c:pt>
              </c:strCache>
            </c:strRef>
          </c:tx>
          <c:spPr>
            <a:solidFill>
              <a:schemeClr val="tx1">
                <a:lumMod val="85000"/>
                <a:lumOff val="15000"/>
              </a:schemeClr>
            </a:solidFill>
          </c:spPr>
          <c:invertIfNegative val="0"/>
          <c:cat>
            <c:strRef>
              <c:f>'G 1.1.12'!$J$31:$J$35</c:f>
              <c:strCache>
                <c:ptCount val="5"/>
                <c:pt idx="0">
                  <c:v>Ciencias Aplicadas</c:v>
                </c:pt>
                <c:pt idx="1">
                  <c:v>Ciencias Básicas</c:v>
                </c:pt>
                <c:pt idx="2">
                  <c:v>Ciencias de la Salud</c:v>
                </c:pt>
                <c:pt idx="3">
                  <c:v>Ciencias Humanas</c:v>
                </c:pt>
                <c:pt idx="4">
                  <c:v>Ciencias Sociales</c:v>
                </c:pt>
              </c:strCache>
            </c:strRef>
          </c:cat>
          <c:val>
            <c:numRef>
              <c:f>'G 1.1.12'!$M$31:$M$35</c:f>
              <c:numCache>
                <c:formatCode>#,##0</c:formatCode>
                <c:ptCount val="5"/>
                <c:pt idx="0">
                  <c:v>18943</c:v>
                </c:pt>
                <c:pt idx="1">
                  <c:v>2705</c:v>
                </c:pt>
                <c:pt idx="2">
                  <c:v>14252</c:v>
                </c:pt>
                <c:pt idx="3">
                  <c:v>11478</c:v>
                </c:pt>
                <c:pt idx="4">
                  <c:v>34165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9574272"/>
        <c:axId val="179575808"/>
      </c:barChart>
      <c:catAx>
        <c:axId val="1795742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AR"/>
          </a:p>
        </c:txPr>
        <c:crossAx val="179575808"/>
        <c:crosses val="autoZero"/>
        <c:auto val="1"/>
        <c:lblAlgn val="ctr"/>
        <c:lblOffset val="100"/>
        <c:tickMarkSkip val="5"/>
        <c:noMultiLvlLbl val="0"/>
      </c:catAx>
      <c:valAx>
        <c:axId val="179575808"/>
        <c:scaling>
          <c:orientation val="minMax"/>
          <c:max val="230000"/>
          <c:min val="0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AR"/>
          </a:p>
        </c:txPr>
        <c:crossAx val="179574272"/>
        <c:crosses val="autoZero"/>
        <c:crossBetween val="between"/>
        <c:majorUnit val="20000"/>
      </c:valAx>
      <c:spPr>
        <a:ln>
          <a:solidFill>
            <a:schemeClr val="bg1">
              <a:lumMod val="50000"/>
            </a:schemeClr>
          </a:solidFill>
        </a:ln>
      </c:spPr>
    </c:plotArea>
    <c:legend>
      <c:legendPos val="b"/>
      <c:overlay val="0"/>
      <c:txPr>
        <a:bodyPr/>
        <a:lstStyle/>
        <a:p>
          <a:pPr>
            <a:defRPr>
              <a:latin typeface="Arial" pitchFamily="34" charset="0"/>
              <a:cs typeface="Arial" pitchFamily="34" charset="0"/>
            </a:defRPr>
          </a:pPr>
          <a:endParaRPr lang="es-AR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AR"/>
    </a:p>
  </c:txPr>
  <c:printSettings>
    <c:headerFooter/>
    <c:pageMargins b="0.75000000000001055" l="0.70000000000000062" r="0.70000000000000062" t="0.75000000000001055" header="0.30000000000000032" footer="0.3000000000000003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AR"/>
  <c:roundedCorners val="0"/>
  <mc:AlternateContent xmlns:mc="http://schemas.openxmlformats.org/markup-compatibility/2006">
    <mc:Choice xmlns:c14="http://schemas.microsoft.com/office/drawing/2007/8/2/chart" Requires="c14">
      <c14:style val="133"/>
    </mc:Choice>
    <mc:Fallback>
      <c:style val="33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'G 1.1.13a'!$P$5:$P$31</c:f>
              <c:strCache>
                <c:ptCount val="27"/>
                <c:pt idx="0">
                  <c:v>Aeronáutica</c:v>
                </c:pt>
                <c:pt idx="1">
                  <c:v>Agrimensura</c:v>
                </c:pt>
                <c:pt idx="2">
                  <c:v>Alimentos</c:v>
                </c:pt>
                <c:pt idx="3">
                  <c:v>Ambiental</c:v>
                </c:pt>
                <c:pt idx="4">
                  <c:v>Biomédica</c:v>
                </c:pt>
                <c:pt idx="5">
                  <c:v>Ciclo Básico</c:v>
                </c:pt>
                <c:pt idx="6">
                  <c:v>Civil</c:v>
                </c:pt>
                <c:pt idx="7">
                  <c:v>Computación</c:v>
                </c:pt>
                <c:pt idx="8">
                  <c:v>Eléctrica</c:v>
                </c:pt>
                <c:pt idx="9">
                  <c:v>Electromecánica</c:v>
                </c:pt>
                <c:pt idx="10">
                  <c:v>Electrónica</c:v>
                </c:pt>
                <c:pt idx="11">
                  <c:v>Hidráulica</c:v>
                </c:pt>
                <c:pt idx="12">
                  <c:v>Industrial</c:v>
                </c:pt>
                <c:pt idx="13">
                  <c:v>Informática/Sistemas</c:v>
                </c:pt>
                <c:pt idx="14">
                  <c:v>Materiales</c:v>
                </c:pt>
                <c:pt idx="15">
                  <c:v>Mecánica</c:v>
                </c:pt>
                <c:pt idx="16">
                  <c:v>Metalúrgica</c:v>
                </c:pt>
                <c:pt idx="17">
                  <c:v>Minas</c:v>
                </c:pt>
                <c:pt idx="18">
                  <c:v>No Unificada</c:v>
                </c:pt>
                <c:pt idx="19">
                  <c:v>Nuclear</c:v>
                </c:pt>
                <c:pt idx="20">
                  <c:v>Petróleo</c:v>
                </c:pt>
                <c:pt idx="21">
                  <c:v>Química</c:v>
                </c:pt>
                <c:pt idx="22">
                  <c:v>Telecomunicaciones</c:v>
                </c:pt>
                <c:pt idx="23">
                  <c:v>Agronómica</c:v>
                </c:pt>
                <c:pt idx="24">
                  <c:v>Forestal</c:v>
                </c:pt>
                <c:pt idx="25">
                  <c:v>Recursos Naturales</c:v>
                </c:pt>
                <c:pt idx="26">
                  <c:v>Zootecnista</c:v>
                </c:pt>
              </c:strCache>
            </c:strRef>
          </c:cat>
          <c:val>
            <c:numRef>
              <c:f>'G 1.1.13a'!$Q$5:$Q$31</c:f>
              <c:numCache>
                <c:formatCode>0</c:formatCode>
                <c:ptCount val="27"/>
                <c:pt idx="0">
                  <c:v>1624</c:v>
                </c:pt>
                <c:pt idx="1">
                  <c:v>2191</c:v>
                </c:pt>
                <c:pt idx="2">
                  <c:v>3786</c:v>
                </c:pt>
                <c:pt idx="3">
                  <c:v>1168</c:v>
                </c:pt>
                <c:pt idx="4">
                  <c:v>2301</c:v>
                </c:pt>
                <c:pt idx="5">
                  <c:v>46</c:v>
                </c:pt>
                <c:pt idx="6">
                  <c:v>20856</c:v>
                </c:pt>
                <c:pt idx="7">
                  <c:v>3072</c:v>
                </c:pt>
                <c:pt idx="8">
                  <c:v>5106</c:v>
                </c:pt>
                <c:pt idx="9">
                  <c:v>7849</c:v>
                </c:pt>
                <c:pt idx="10">
                  <c:v>16491</c:v>
                </c:pt>
                <c:pt idx="11">
                  <c:v>499</c:v>
                </c:pt>
                <c:pt idx="12">
                  <c:v>26234</c:v>
                </c:pt>
                <c:pt idx="13">
                  <c:v>29931</c:v>
                </c:pt>
                <c:pt idx="14">
                  <c:v>412</c:v>
                </c:pt>
                <c:pt idx="15">
                  <c:v>14719</c:v>
                </c:pt>
                <c:pt idx="16">
                  <c:v>214</c:v>
                </c:pt>
                <c:pt idx="17">
                  <c:v>851</c:v>
                </c:pt>
                <c:pt idx="18">
                  <c:v>3473</c:v>
                </c:pt>
                <c:pt idx="19">
                  <c:v>40</c:v>
                </c:pt>
                <c:pt idx="20">
                  <c:v>1345</c:v>
                </c:pt>
                <c:pt idx="21">
                  <c:v>15165</c:v>
                </c:pt>
                <c:pt idx="22">
                  <c:v>710</c:v>
                </c:pt>
                <c:pt idx="23">
                  <c:v>26137</c:v>
                </c:pt>
                <c:pt idx="24">
                  <c:v>954</c:v>
                </c:pt>
                <c:pt idx="25">
                  <c:v>1860</c:v>
                </c:pt>
                <c:pt idx="26">
                  <c:v>996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0686208"/>
        <c:axId val="180573312"/>
      </c:barChart>
      <c:catAx>
        <c:axId val="1806862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 sz="900">
                <a:latin typeface="Arial" pitchFamily="34" charset="0"/>
                <a:cs typeface="Arial" pitchFamily="34" charset="0"/>
              </a:defRPr>
            </a:pPr>
            <a:endParaRPr lang="es-AR"/>
          </a:p>
        </c:txPr>
        <c:crossAx val="180573312"/>
        <c:crosses val="autoZero"/>
        <c:auto val="1"/>
        <c:lblAlgn val="ctr"/>
        <c:lblOffset val="100"/>
        <c:noMultiLvlLbl val="0"/>
      </c:catAx>
      <c:valAx>
        <c:axId val="180573312"/>
        <c:scaling>
          <c:orientation val="minMax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Arial" pitchFamily="34" charset="0"/>
                <a:cs typeface="Arial" pitchFamily="34" charset="0"/>
              </a:defRPr>
            </a:pPr>
            <a:endParaRPr lang="es-AR"/>
          </a:p>
        </c:txPr>
        <c:crossAx val="180686208"/>
        <c:crosses val="autoZero"/>
        <c:crossBetween val="between"/>
        <c:majorUnit val="2000"/>
      </c:valAx>
      <c:spPr>
        <a:ln>
          <a:solidFill>
            <a:schemeClr val="bg1">
              <a:lumMod val="65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printSettings>
    <c:headerFooter/>
    <c:pageMargins b="0.75000000000000921" l="0.70000000000000062" r="0.70000000000000062" t="0.75000000000000921" header="0.30000000000000032" footer="0.30000000000000032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AR"/>
  <c:roundedCorners val="0"/>
  <mc:AlternateContent xmlns:mc="http://schemas.openxmlformats.org/markup-compatibility/2006">
    <mc:Choice xmlns:c14="http://schemas.microsoft.com/office/drawing/2007/8/2/chart" Requires="c14">
      <c14:style val="133"/>
    </mc:Choice>
    <mc:Fallback>
      <c:style val="33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'G.1.1.13b'!$Q$7:$Q$23</c:f>
              <c:strCache>
                <c:ptCount val="17"/>
                <c:pt idx="0">
                  <c:v>Agrimensura</c:v>
                </c:pt>
                <c:pt idx="1">
                  <c:v>Alimentos</c:v>
                </c:pt>
                <c:pt idx="2">
                  <c:v>Ambiental</c:v>
                </c:pt>
                <c:pt idx="3">
                  <c:v>Biomédica</c:v>
                </c:pt>
                <c:pt idx="4">
                  <c:v>Civil</c:v>
                </c:pt>
                <c:pt idx="5">
                  <c:v>Computación</c:v>
                </c:pt>
                <c:pt idx="6">
                  <c:v>Eléctrica</c:v>
                </c:pt>
                <c:pt idx="7">
                  <c:v>Electromecánica</c:v>
                </c:pt>
                <c:pt idx="8">
                  <c:v>Electrónica</c:v>
                </c:pt>
                <c:pt idx="9">
                  <c:v>Industrial</c:v>
                </c:pt>
                <c:pt idx="10">
                  <c:v>Informática/Sistemas</c:v>
                </c:pt>
                <c:pt idx="11">
                  <c:v>Mecánica</c:v>
                </c:pt>
                <c:pt idx="12">
                  <c:v>No Unificada</c:v>
                </c:pt>
                <c:pt idx="13">
                  <c:v>Petróleo</c:v>
                </c:pt>
                <c:pt idx="14">
                  <c:v>Química</c:v>
                </c:pt>
                <c:pt idx="15">
                  <c:v>Telecomunicaciones</c:v>
                </c:pt>
                <c:pt idx="16">
                  <c:v>Agronómica</c:v>
                </c:pt>
              </c:strCache>
            </c:strRef>
          </c:cat>
          <c:val>
            <c:numRef>
              <c:f>'G.1.1.13b'!$R$7:$R$23</c:f>
              <c:numCache>
                <c:formatCode>General</c:formatCode>
                <c:ptCount val="17"/>
                <c:pt idx="0">
                  <c:v>41</c:v>
                </c:pt>
                <c:pt idx="1">
                  <c:v>155</c:v>
                </c:pt>
                <c:pt idx="2">
                  <c:v>158</c:v>
                </c:pt>
                <c:pt idx="3">
                  <c:v>88</c:v>
                </c:pt>
                <c:pt idx="4">
                  <c:v>149</c:v>
                </c:pt>
                <c:pt idx="5">
                  <c:v>16</c:v>
                </c:pt>
                <c:pt idx="6">
                  <c:v>2</c:v>
                </c:pt>
                <c:pt idx="7">
                  <c:v>102</c:v>
                </c:pt>
                <c:pt idx="8">
                  <c:v>131</c:v>
                </c:pt>
                <c:pt idx="9">
                  <c:v>978</c:v>
                </c:pt>
                <c:pt idx="10">
                  <c:v>1518</c:v>
                </c:pt>
                <c:pt idx="11">
                  <c:v>74</c:v>
                </c:pt>
                <c:pt idx="12">
                  <c:v>97</c:v>
                </c:pt>
                <c:pt idx="13">
                  <c:v>19</c:v>
                </c:pt>
                <c:pt idx="14">
                  <c:v>36</c:v>
                </c:pt>
                <c:pt idx="15">
                  <c:v>79</c:v>
                </c:pt>
                <c:pt idx="16">
                  <c:v>147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0097792"/>
        <c:axId val="180099328"/>
      </c:barChart>
      <c:catAx>
        <c:axId val="1800977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 sz="900">
                <a:latin typeface="Arial" pitchFamily="34" charset="0"/>
                <a:cs typeface="Arial" pitchFamily="34" charset="0"/>
              </a:defRPr>
            </a:pPr>
            <a:endParaRPr lang="es-AR"/>
          </a:p>
        </c:txPr>
        <c:crossAx val="180099328"/>
        <c:crosses val="autoZero"/>
        <c:auto val="1"/>
        <c:lblAlgn val="ctr"/>
        <c:lblOffset val="100"/>
        <c:noMultiLvlLbl val="0"/>
      </c:catAx>
      <c:valAx>
        <c:axId val="180099328"/>
        <c:scaling>
          <c:orientation val="minMax"/>
          <c:max val="2000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Arial" pitchFamily="34" charset="0"/>
                <a:cs typeface="Arial" pitchFamily="34" charset="0"/>
              </a:defRPr>
            </a:pPr>
            <a:endParaRPr lang="es-AR"/>
          </a:p>
        </c:txPr>
        <c:crossAx val="180097792"/>
        <c:crosses val="autoZero"/>
        <c:crossBetween val="between"/>
        <c:majorUnit val="2000"/>
        <c:minorUnit val="400"/>
      </c:valAx>
      <c:spPr>
        <a:ln>
          <a:solidFill>
            <a:schemeClr val="bg1">
              <a:lumMod val="65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printSettings>
    <c:headerFooter/>
    <c:pageMargins b="0.75000000000000999" l="0.70000000000000062" r="0.70000000000000062" t="0.75000000000000999" header="0.30000000000000032" footer="0.30000000000000032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A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txPr>
        <a:bodyPr/>
        <a:lstStyle/>
        <a:p>
          <a:pPr>
            <a:defRPr sz="1200" b="1"/>
          </a:pPr>
          <a:endParaRPr lang="es-AR"/>
        </a:p>
      </c:tx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2799097065462753"/>
          <c:y val="0.30798479087453801"/>
          <c:w val="0.6320541760722348"/>
          <c:h val="0.42205323193916588"/>
        </c:manualLayout>
      </c:layout>
      <c:pie3DChart>
        <c:varyColors val="1"/>
        <c:ser>
          <c:idx val="0"/>
          <c:order val="0"/>
          <c:tx>
            <c:strRef>
              <c:f>'24C 1.1.21c'!$C$5:$E$5</c:f>
              <c:strCache>
                <c:ptCount val="1"/>
                <c:pt idx="0">
                  <c:v>Estudiantes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25"/>
          <c:dPt>
            <c:idx val="0"/>
            <c:bubble3D val="0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80808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pattFill prst="pct50">
                <a:fgClr>
                  <a:srgbClr val="C0C0C0"/>
                </a:fgClr>
                <a:bgClr>
                  <a:srgbClr val="FFFFFF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1"/>
              <c:layout>
                <c:manualLayout>
                  <c:x val="5.1218940881817693E-2"/>
                  <c:y val="-1.8699853779848979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2.4132777520457612E-2"/>
                  <c:y val="-2.03066018021632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AR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'24C 1.1.21c'!$D$6:$E$6</c:f>
              <c:strCache>
                <c:ptCount val="2"/>
                <c:pt idx="0">
                  <c:v>Estatal</c:v>
                </c:pt>
                <c:pt idx="1">
                  <c:v>Privada</c:v>
                </c:pt>
              </c:strCache>
            </c:strRef>
          </c:cat>
          <c:val>
            <c:numRef>
              <c:f>'24C 1.1.21c'!$D$8:$E$8</c:f>
              <c:numCache>
                <c:formatCode>_ * #,##0_ ;_ * \-#,##0_ ;_ * "-"??_ ;_ @_ </c:formatCode>
                <c:ptCount val="2"/>
                <c:pt idx="0" formatCode="#,##0">
                  <c:v>182185</c:v>
                </c:pt>
                <c:pt idx="1">
                  <c:v>18930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AR"/>
    </a:p>
  </c:txPr>
  <c:printSettings>
    <c:headerFooter alignWithMargins="0"/>
    <c:pageMargins b="1" l="0.75000000000001188" r="0.75000000000001188" t="1" header="0" footer="0"/>
    <c:pageSetup paperSize="9" orientation="landscape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A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2799091602911339"/>
          <c:y val="0.41244349236276023"/>
          <c:w val="0.6320541760722348"/>
          <c:h val="0.42205323193916588"/>
        </c:manualLayout>
      </c:layout>
      <c:pie3DChart>
        <c:varyColors val="1"/>
        <c:ser>
          <c:idx val="0"/>
          <c:order val="0"/>
          <c:tx>
            <c:strRef>
              <c:f>'23G 1.1.13c'!$C$52</c:f>
              <c:strCache>
                <c:ptCount val="1"/>
                <c:pt idx="0">
                  <c:v>Nuevos Inscriptos 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9"/>
          <c:dPt>
            <c:idx val="0"/>
            <c:bubble3D val="0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80808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pattFill prst="pct50">
                <a:fgClr>
                  <a:srgbClr val="C0C0C0"/>
                </a:fgClr>
                <a:bgClr>
                  <a:srgbClr val="FFFFFF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4.9223675105912322E-2"/>
                  <c:y val="1.9210529718268289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2.35502083601134E-2"/>
                  <c:y val="2.7701278719471001E-4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-9.2602557059616227E-3"/>
                  <c:y val="-2.03066018021632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AR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'23G 1.1.13c'!$D$51:$E$51</c:f>
              <c:strCache>
                <c:ptCount val="2"/>
                <c:pt idx="0">
                  <c:v>Estatal</c:v>
                </c:pt>
                <c:pt idx="1">
                  <c:v>Privada</c:v>
                </c:pt>
              </c:strCache>
            </c:strRef>
          </c:cat>
          <c:val>
            <c:numRef>
              <c:f>'23G 1.1.13c'!$D$52:$E$52</c:f>
              <c:numCache>
                <c:formatCode>0</c:formatCode>
                <c:ptCount val="2"/>
                <c:pt idx="0">
                  <c:v>90.754970118307114</c:v>
                </c:pt>
                <c:pt idx="1">
                  <c:v>9.24502988169289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AR"/>
    </a:p>
  </c:txPr>
  <c:printSettings>
    <c:headerFooter alignWithMargins="0"/>
    <c:pageMargins b="1" l="0.7500000000000121" r="0.7500000000000121" t="1" header="0" footer="0"/>
    <c:pageSetup paperSize="9" orientation="landscape"/>
  </c:printSettings>
  <c:userShapes r:id="rId1"/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A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txPr>
        <a:bodyPr/>
        <a:lstStyle/>
        <a:p>
          <a:pPr>
            <a:defRPr sz="1200" b="1"/>
          </a:pPr>
          <a:endParaRPr lang="es-AR"/>
        </a:p>
      </c:tx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2799097065462753"/>
          <c:y val="0.30798479087453823"/>
          <c:w val="0.6320541760722348"/>
          <c:h val="0.42205323193916588"/>
        </c:manualLayout>
      </c:layout>
      <c:pie3DChart>
        <c:varyColors val="1"/>
        <c:ser>
          <c:idx val="0"/>
          <c:order val="0"/>
          <c:tx>
            <c:strRef>
              <c:f>'24C 1.1.21c'!$U$5:$W$5</c:f>
              <c:strCache>
                <c:ptCount val="1"/>
                <c:pt idx="0">
                  <c:v>Egresados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25"/>
          <c:dPt>
            <c:idx val="0"/>
            <c:bubble3D val="0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80808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pattFill prst="pct50">
                <a:fgClr>
                  <a:srgbClr val="C0C0C0"/>
                </a:fgClr>
                <a:bgClr>
                  <a:srgbClr val="FFFFFF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1"/>
              <c:layout>
                <c:manualLayout>
                  <c:x val="2.695997350312181E-2"/>
                  <c:y val="-2.301419452255008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-1.5082908754052805E-2"/>
                  <c:y val="-2.879917080428640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AR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'24C 1.1.21c'!$Y$6:$Z$6</c:f>
              <c:strCache>
                <c:ptCount val="2"/>
                <c:pt idx="0">
                  <c:v>Estatal</c:v>
                </c:pt>
                <c:pt idx="1">
                  <c:v>Privada</c:v>
                </c:pt>
              </c:strCache>
            </c:strRef>
          </c:cat>
          <c:val>
            <c:numRef>
              <c:f>'24C 1.1.21c'!$V$8:$W$8</c:f>
              <c:numCache>
                <c:formatCode>_ * #,##0_ ;_ * \-#,##0_ ;_ * "-"??_ ;_ @_ </c:formatCode>
                <c:ptCount val="2"/>
                <c:pt idx="0" formatCode="#,##0">
                  <c:v>6641</c:v>
                </c:pt>
                <c:pt idx="1">
                  <c:v>1399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AR"/>
    </a:p>
  </c:txPr>
  <c:printSettings>
    <c:headerFooter alignWithMargins="0"/>
    <c:pageMargins b="1" l="0.7500000000000121" r="0.7500000000000121" t="1" header="0" footer="0"/>
    <c:pageSetup paperSize="9" orientation="landscape"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AR"/>
  <c:roundedCorners val="0"/>
  <mc:AlternateContent xmlns:mc="http://schemas.openxmlformats.org/markup-compatibility/2006">
    <mc:Choice xmlns:c14="http://schemas.microsoft.com/office/drawing/2007/8/2/chart" Requires="c14">
      <c14:style val="109"/>
    </mc:Choice>
    <mc:Fallback>
      <c:style val="9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'25c.1.1.21d y G.1.1.13d'!#REF!</c:f>
              <c:strCache>
                <c:ptCount val="1"/>
                <c:pt idx="0">
                  <c:v>#REF!</c:v>
                </c:pt>
              </c:strCache>
            </c:strRef>
          </c:tx>
          <c:invertIfNegative val="0"/>
          <c:cat>
            <c:multiLvlStrRef>
              <c:f>'25c.1.1.21d y G.1.1.13d'!#REF!</c:f>
            </c:multiLvlStrRef>
          </c:cat>
          <c:val>
            <c:numRef>
              <c:f>'25c.1.1.21d y G.1.1.13d'!#REF!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'25c.1.1.21d y G.1.1.13d'!#REF!</c:f>
              <c:strCache>
                <c:ptCount val="1"/>
                <c:pt idx="0">
                  <c:v>#REF!</c:v>
                </c:pt>
              </c:strCache>
            </c:strRef>
          </c:tx>
          <c:invertIfNegative val="0"/>
          <c:cat>
            <c:multiLvlStrRef>
              <c:f>'25c.1.1.21d y G.1.1.13d'!#REF!</c:f>
            </c:multiLvlStrRef>
          </c:cat>
          <c:val>
            <c:numRef>
              <c:f>'25c.1.1.21d y G.1.1.13d'!#REF!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4739712"/>
        <c:axId val="184741248"/>
      </c:barChart>
      <c:catAx>
        <c:axId val="184739712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 rot="-5400000" vert="horz"/>
          <a:lstStyle/>
          <a:p>
            <a:pPr>
              <a:defRPr sz="900">
                <a:latin typeface="Arial" pitchFamily="34" charset="0"/>
                <a:cs typeface="Arial" pitchFamily="34" charset="0"/>
              </a:defRPr>
            </a:pPr>
            <a:endParaRPr lang="es-AR"/>
          </a:p>
        </c:txPr>
        <c:crossAx val="184741248"/>
        <c:crosses val="autoZero"/>
        <c:auto val="1"/>
        <c:lblAlgn val="ctr"/>
        <c:lblOffset val="100"/>
        <c:noMultiLvlLbl val="0"/>
      </c:catAx>
      <c:valAx>
        <c:axId val="1847412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Arial" pitchFamily="34" charset="0"/>
                <a:cs typeface="Arial" pitchFamily="34" charset="0"/>
              </a:defRPr>
            </a:pPr>
            <a:endParaRPr lang="es-AR"/>
          </a:p>
        </c:txPr>
        <c:crossAx val="184739712"/>
        <c:crosses val="autoZero"/>
        <c:crossBetween val="between"/>
      </c:valAx>
      <c:spPr>
        <a:solidFill>
          <a:sysClr val="window" lastClr="FFFFFF">
            <a:lumMod val="95000"/>
          </a:sysClr>
        </a:solidFill>
      </c:spPr>
    </c:plotArea>
    <c:legend>
      <c:legendPos val="r"/>
      <c:overlay val="0"/>
      <c:txPr>
        <a:bodyPr/>
        <a:lstStyle/>
        <a:p>
          <a:pPr>
            <a:defRPr sz="900">
              <a:latin typeface="Arial" pitchFamily="34" charset="0"/>
              <a:cs typeface="Arial" pitchFamily="34" charset="0"/>
            </a:defRPr>
          </a:pPr>
          <a:endParaRPr lang="es-AR"/>
        </a:p>
      </c:txPr>
    </c:legend>
    <c:plotVisOnly val="1"/>
    <c:dispBlanksAs val="gap"/>
    <c:showDLblsOverMax val="0"/>
  </c:chart>
  <c:printSettings>
    <c:headerFooter/>
    <c:pageMargins b="0.75000000000000477" l="0.70000000000000062" r="0.70000000000000062" t="0.75000000000000477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AR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'G 1.1.2 a 1.1.4'!$O$4</c:f>
              <c:strCache>
                <c:ptCount val="1"/>
                <c:pt idx="0">
                  <c:v>Mujeres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 1.1.2 a 1.1.4'!$N$5:$N$6</c:f>
              <c:strCache>
                <c:ptCount val="2"/>
                <c:pt idx="0">
                  <c:v>Estatal</c:v>
                </c:pt>
                <c:pt idx="1">
                  <c:v>Privado</c:v>
                </c:pt>
              </c:strCache>
            </c:strRef>
          </c:cat>
          <c:val>
            <c:numRef>
              <c:f>'G 1.1.2 a 1.1.4'!$O$5:$O$6</c:f>
              <c:numCache>
                <c:formatCode>#,##0</c:formatCode>
                <c:ptCount val="2"/>
                <c:pt idx="0">
                  <c:v>844964</c:v>
                </c:pt>
                <c:pt idx="1">
                  <c:v>229925</c:v>
                </c:pt>
              </c:numCache>
            </c:numRef>
          </c:val>
        </c:ser>
        <c:ser>
          <c:idx val="1"/>
          <c:order val="1"/>
          <c:tx>
            <c:strRef>
              <c:f>'G 1.1.2 a 1.1.4'!$P$4</c:f>
              <c:strCache>
                <c:ptCount val="1"/>
                <c:pt idx="0">
                  <c:v>Varones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 1.1.2 a 1.1.4'!$N$5:$N$6</c:f>
              <c:strCache>
                <c:ptCount val="2"/>
                <c:pt idx="0">
                  <c:v>Estatal</c:v>
                </c:pt>
                <c:pt idx="1">
                  <c:v>Privado</c:v>
                </c:pt>
              </c:strCache>
            </c:strRef>
          </c:cat>
          <c:val>
            <c:numRef>
              <c:f>'G 1.1.2 a 1.1.4'!$P$5:$P$6</c:f>
              <c:numCache>
                <c:formatCode>#,##0</c:formatCode>
                <c:ptCount val="2"/>
                <c:pt idx="0">
                  <c:v>623108</c:v>
                </c:pt>
                <c:pt idx="1">
                  <c:v>173448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78387584"/>
        <c:axId val="179376512"/>
      </c:barChart>
      <c:catAx>
        <c:axId val="178387584"/>
        <c:scaling>
          <c:orientation val="minMax"/>
        </c:scaling>
        <c:delete val="0"/>
        <c:axPos val="b"/>
        <c:majorTickMark val="out"/>
        <c:minorTickMark val="none"/>
        <c:tickLblPos val="nextTo"/>
        <c:crossAx val="179376512"/>
        <c:crosses val="autoZero"/>
        <c:auto val="1"/>
        <c:lblAlgn val="ctr"/>
        <c:lblOffset val="100"/>
        <c:noMultiLvlLbl val="0"/>
      </c:catAx>
      <c:valAx>
        <c:axId val="179376512"/>
        <c:scaling>
          <c:orientation val="minMax"/>
        </c:scaling>
        <c:delete val="0"/>
        <c:axPos val="l"/>
        <c:majorGridlines>
          <c:spPr>
            <a:ln>
              <a:solidFill>
                <a:schemeClr val="bg1"/>
              </a:solidFill>
            </a:ln>
          </c:spPr>
        </c:majorGridlines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es-AR"/>
          </a:p>
        </c:txPr>
        <c:crossAx val="17838758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37908464566929662"/>
          <c:y val="0.31906058617673028"/>
          <c:w val="0.14035979877515314"/>
          <c:h val="0.16743438320210188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000000000000488" l="0.70000000000000062" r="0.70000000000000062" t="0.75000000000000488" header="0.30000000000000032" footer="0.30000000000000032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AR"/>
  <c:roundedCorners val="0"/>
  <mc:AlternateContent xmlns:mc="http://schemas.openxmlformats.org/markup-compatibility/2006">
    <mc:Choice xmlns:c14="http://schemas.microsoft.com/office/drawing/2007/8/2/chart" Requires="c14">
      <c14:style val="109"/>
    </mc:Choice>
    <mc:Fallback>
      <c:style val="9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'G.1.1.13d'!$Q$4</c:f>
              <c:strCache>
                <c:ptCount val="1"/>
                <c:pt idx="0">
                  <c:v>varones</c:v>
                </c:pt>
              </c:strCache>
            </c:strRef>
          </c:tx>
          <c:invertIfNegative val="0"/>
          <c:cat>
            <c:strRef>
              <c:f>'G.1.1.13d'!$P$5:$P$31</c:f>
              <c:strCache>
                <c:ptCount val="27"/>
                <c:pt idx="0">
                  <c:v>Aeronáutica</c:v>
                </c:pt>
                <c:pt idx="1">
                  <c:v>Agrimensura</c:v>
                </c:pt>
                <c:pt idx="2">
                  <c:v>Alimentos</c:v>
                </c:pt>
                <c:pt idx="3">
                  <c:v>Ambiental</c:v>
                </c:pt>
                <c:pt idx="4">
                  <c:v>Biomédica</c:v>
                </c:pt>
                <c:pt idx="5">
                  <c:v>Ciclo Básico</c:v>
                </c:pt>
                <c:pt idx="6">
                  <c:v>Civil</c:v>
                </c:pt>
                <c:pt idx="7">
                  <c:v>Computación</c:v>
                </c:pt>
                <c:pt idx="8">
                  <c:v>Eléctrica</c:v>
                </c:pt>
                <c:pt idx="9">
                  <c:v>Electromecánica</c:v>
                </c:pt>
                <c:pt idx="10">
                  <c:v>Electrónica</c:v>
                </c:pt>
                <c:pt idx="11">
                  <c:v>Hidráulica</c:v>
                </c:pt>
                <c:pt idx="12">
                  <c:v>Industrial</c:v>
                </c:pt>
                <c:pt idx="13">
                  <c:v>Informática/Sistemas</c:v>
                </c:pt>
                <c:pt idx="14">
                  <c:v>Materiales</c:v>
                </c:pt>
                <c:pt idx="15">
                  <c:v>Mecánica</c:v>
                </c:pt>
                <c:pt idx="16">
                  <c:v>Metalúrgica</c:v>
                </c:pt>
                <c:pt idx="17">
                  <c:v>Minas</c:v>
                </c:pt>
                <c:pt idx="18">
                  <c:v>No Unificada</c:v>
                </c:pt>
                <c:pt idx="19">
                  <c:v>Nuclear</c:v>
                </c:pt>
                <c:pt idx="20">
                  <c:v>Petróleo</c:v>
                </c:pt>
                <c:pt idx="21">
                  <c:v>Química</c:v>
                </c:pt>
                <c:pt idx="22">
                  <c:v>Telecomunicaciones</c:v>
                </c:pt>
                <c:pt idx="23">
                  <c:v>Agronómica</c:v>
                </c:pt>
                <c:pt idx="24">
                  <c:v>Forestal</c:v>
                </c:pt>
                <c:pt idx="25">
                  <c:v>Recursos Naturales</c:v>
                </c:pt>
                <c:pt idx="26">
                  <c:v>Zootecnista</c:v>
                </c:pt>
              </c:strCache>
            </c:strRef>
          </c:cat>
          <c:val>
            <c:numRef>
              <c:f>'G.1.1.13d'!$Q$5:$Q$31</c:f>
              <c:numCache>
                <c:formatCode>#,##0</c:formatCode>
                <c:ptCount val="27"/>
                <c:pt idx="0">
                  <c:v>1470</c:v>
                </c:pt>
                <c:pt idx="1">
                  <c:v>1533</c:v>
                </c:pt>
                <c:pt idx="2">
                  <c:v>1232</c:v>
                </c:pt>
                <c:pt idx="3">
                  <c:v>497</c:v>
                </c:pt>
                <c:pt idx="4">
                  <c:v>1432</c:v>
                </c:pt>
                <c:pt idx="5">
                  <c:v>38</c:v>
                </c:pt>
                <c:pt idx="6">
                  <c:v>15747</c:v>
                </c:pt>
                <c:pt idx="7">
                  <c:v>2703</c:v>
                </c:pt>
                <c:pt idx="8">
                  <c:v>4840</c:v>
                </c:pt>
                <c:pt idx="9">
                  <c:v>7506</c:v>
                </c:pt>
                <c:pt idx="10">
                  <c:v>15414</c:v>
                </c:pt>
                <c:pt idx="11">
                  <c:v>349</c:v>
                </c:pt>
                <c:pt idx="12">
                  <c:v>19714</c:v>
                </c:pt>
                <c:pt idx="13">
                  <c:v>24976</c:v>
                </c:pt>
                <c:pt idx="14">
                  <c:v>263</c:v>
                </c:pt>
                <c:pt idx="15">
                  <c:v>13867</c:v>
                </c:pt>
                <c:pt idx="16">
                  <c:v>152</c:v>
                </c:pt>
                <c:pt idx="17">
                  <c:v>605</c:v>
                </c:pt>
                <c:pt idx="18">
                  <c:v>2739</c:v>
                </c:pt>
                <c:pt idx="19">
                  <c:v>36</c:v>
                </c:pt>
                <c:pt idx="20">
                  <c:v>979</c:v>
                </c:pt>
                <c:pt idx="21">
                  <c:v>7761</c:v>
                </c:pt>
                <c:pt idx="22">
                  <c:v>658</c:v>
                </c:pt>
                <c:pt idx="23">
                  <c:v>18149</c:v>
                </c:pt>
                <c:pt idx="24">
                  <c:v>532</c:v>
                </c:pt>
                <c:pt idx="25">
                  <c:v>711</c:v>
                </c:pt>
                <c:pt idx="26">
                  <c:v>584</c:v>
                </c:pt>
              </c:numCache>
            </c:numRef>
          </c:val>
        </c:ser>
        <c:ser>
          <c:idx val="1"/>
          <c:order val="1"/>
          <c:tx>
            <c:strRef>
              <c:f>'G.1.1.13d'!$R$4</c:f>
              <c:strCache>
                <c:ptCount val="1"/>
                <c:pt idx="0">
                  <c:v>mujeres</c:v>
                </c:pt>
              </c:strCache>
            </c:strRef>
          </c:tx>
          <c:invertIfNegative val="0"/>
          <c:cat>
            <c:strRef>
              <c:f>'G.1.1.13d'!$P$5:$P$31</c:f>
              <c:strCache>
                <c:ptCount val="27"/>
                <c:pt idx="0">
                  <c:v>Aeronáutica</c:v>
                </c:pt>
                <c:pt idx="1">
                  <c:v>Agrimensura</c:v>
                </c:pt>
                <c:pt idx="2">
                  <c:v>Alimentos</c:v>
                </c:pt>
                <c:pt idx="3">
                  <c:v>Ambiental</c:v>
                </c:pt>
                <c:pt idx="4">
                  <c:v>Biomédica</c:v>
                </c:pt>
                <c:pt idx="5">
                  <c:v>Ciclo Básico</c:v>
                </c:pt>
                <c:pt idx="6">
                  <c:v>Civil</c:v>
                </c:pt>
                <c:pt idx="7">
                  <c:v>Computación</c:v>
                </c:pt>
                <c:pt idx="8">
                  <c:v>Eléctrica</c:v>
                </c:pt>
                <c:pt idx="9">
                  <c:v>Electromecánica</c:v>
                </c:pt>
                <c:pt idx="10">
                  <c:v>Electrónica</c:v>
                </c:pt>
                <c:pt idx="11">
                  <c:v>Hidráulica</c:v>
                </c:pt>
                <c:pt idx="12">
                  <c:v>Industrial</c:v>
                </c:pt>
                <c:pt idx="13">
                  <c:v>Informática/Sistemas</c:v>
                </c:pt>
                <c:pt idx="14">
                  <c:v>Materiales</c:v>
                </c:pt>
                <c:pt idx="15">
                  <c:v>Mecánica</c:v>
                </c:pt>
                <c:pt idx="16">
                  <c:v>Metalúrgica</c:v>
                </c:pt>
                <c:pt idx="17">
                  <c:v>Minas</c:v>
                </c:pt>
                <c:pt idx="18">
                  <c:v>No Unificada</c:v>
                </c:pt>
                <c:pt idx="19">
                  <c:v>Nuclear</c:v>
                </c:pt>
                <c:pt idx="20">
                  <c:v>Petróleo</c:v>
                </c:pt>
                <c:pt idx="21">
                  <c:v>Química</c:v>
                </c:pt>
                <c:pt idx="22">
                  <c:v>Telecomunicaciones</c:v>
                </c:pt>
                <c:pt idx="23">
                  <c:v>Agronómica</c:v>
                </c:pt>
                <c:pt idx="24">
                  <c:v>Forestal</c:v>
                </c:pt>
                <c:pt idx="25">
                  <c:v>Recursos Naturales</c:v>
                </c:pt>
                <c:pt idx="26">
                  <c:v>Zootecnista</c:v>
                </c:pt>
              </c:strCache>
            </c:strRef>
          </c:cat>
          <c:val>
            <c:numRef>
              <c:f>'G.1.1.13d'!$R$5:$R$31</c:f>
              <c:numCache>
                <c:formatCode>#,##0</c:formatCode>
                <c:ptCount val="27"/>
                <c:pt idx="0">
                  <c:v>154</c:v>
                </c:pt>
                <c:pt idx="1">
                  <c:v>658</c:v>
                </c:pt>
                <c:pt idx="2">
                  <c:v>2554</c:v>
                </c:pt>
                <c:pt idx="3">
                  <c:v>671</c:v>
                </c:pt>
                <c:pt idx="4">
                  <c:v>869</c:v>
                </c:pt>
                <c:pt idx="5">
                  <c:v>8</c:v>
                </c:pt>
                <c:pt idx="6">
                  <c:v>5109</c:v>
                </c:pt>
                <c:pt idx="7">
                  <c:v>369</c:v>
                </c:pt>
                <c:pt idx="8">
                  <c:v>266</c:v>
                </c:pt>
                <c:pt idx="9">
                  <c:v>343</c:v>
                </c:pt>
                <c:pt idx="10">
                  <c:v>1077</c:v>
                </c:pt>
                <c:pt idx="11">
                  <c:v>150</c:v>
                </c:pt>
                <c:pt idx="12">
                  <c:v>6520</c:v>
                </c:pt>
                <c:pt idx="13">
                  <c:v>4955</c:v>
                </c:pt>
                <c:pt idx="14">
                  <c:v>149</c:v>
                </c:pt>
                <c:pt idx="15">
                  <c:v>852</c:v>
                </c:pt>
                <c:pt idx="16">
                  <c:v>62</c:v>
                </c:pt>
                <c:pt idx="17">
                  <c:v>246</c:v>
                </c:pt>
                <c:pt idx="18">
                  <c:v>734</c:v>
                </c:pt>
                <c:pt idx="19">
                  <c:v>4</c:v>
                </c:pt>
                <c:pt idx="20">
                  <c:v>366</c:v>
                </c:pt>
                <c:pt idx="21">
                  <c:v>7404</c:v>
                </c:pt>
                <c:pt idx="22">
                  <c:v>52</c:v>
                </c:pt>
                <c:pt idx="23">
                  <c:v>7988</c:v>
                </c:pt>
                <c:pt idx="24">
                  <c:v>422</c:v>
                </c:pt>
                <c:pt idx="25">
                  <c:v>1149</c:v>
                </c:pt>
                <c:pt idx="26">
                  <c:v>412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4992512"/>
        <c:axId val="184994048"/>
      </c:barChart>
      <c:catAx>
        <c:axId val="184992512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 rot="-5400000" vert="horz"/>
          <a:lstStyle/>
          <a:p>
            <a:pPr>
              <a:defRPr sz="900">
                <a:latin typeface="Arial" pitchFamily="34" charset="0"/>
                <a:cs typeface="Arial" pitchFamily="34" charset="0"/>
              </a:defRPr>
            </a:pPr>
            <a:endParaRPr lang="es-AR"/>
          </a:p>
        </c:txPr>
        <c:crossAx val="184994048"/>
        <c:crosses val="autoZero"/>
        <c:auto val="1"/>
        <c:lblAlgn val="ctr"/>
        <c:lblOffset val="100"/>
        <c:noMultiLvlLbl val="0"/>
      </c:catAx>
      <c:valAx>
        <c:axId val="184994048"/>
        <c:scaling>
          <c:orientation val="minMax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Arial" pitchFamily="34" charset="0"/>
                <a:cs typeface="Arial" pitchFamily="34" charset="0"/>
              </a:defRPr>
            </a:pPr>
            <a:endParaRPr lang="es-AR"/>
          </a:p>
        </c:txPr>
        <c:crossAx val="184992512"/>
        <c:crosses val="autoZero"/>
        <c:crossBetween val="between"/>
      </c:valAx>
      <c:spPr>
        <a:solidFill>
          <a:sysClr val="window" lastClr="FFFFFF">
            <a:lumMod val="95000"/>
          </a:sysClr>
        </a:solidFill>
      </c:spPr>
    </c:plotArea>
    <c:legend>
      <c:legendPos val="r"/>
      <c:overlay val="0"/>
      <c:txPr>
        <a:bodyPr/>
        <a:lstStyle/>
        <a:p>
          <a:pPr>
            <a:defRPr sz="900">
              <a:latin typeface="Arial" pitchFamily="34" charset="0"/>
              <a:cs typeface="Arial" pitchFamily="34" charset="0"/>
            </a:defRPr>
          </a:pPr>
          <a:endParaRPr lang="es-AR"/>
        </a:p>
      </c:txPr>
    </c:legend>
    <c:plotVisOnly val="1"/>
    <c:dispBlanksAs val="gap"/>
    <c:showDLblsOverMax val="0"/>
  </c:chart>
  <c:printSettings>
    <c:headerFooter/>
    <c:pageMargins b="0.75000000000000477" l="0.70000000000000062" r="0.70000000000000062" t="0.75000000000000477" header="0.30000000000000032" footer="0.30000000000000032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AR"/>
  <c:roundedCorners val="0"/>
  <mc:AlternateContent xmlns:mc="http://schemas.openxmlformats.org/markup-compatibility/2006">
    <mc:Choice xmlns:c14="http://schemas.microsoft.com/office/drawing/2007/8/2/chart" Requires="c14">
      <c14:style val="109"/>
    </mc:Choice>
    <mc:Fallback>
      <c:style val="9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'26c.1.1.21e y G.1.1.13e'!#REF!</c:f>
              <c:strCache>
                <c:ptCount val="1"/>
                <c:pt idx="0">
                  <c:v>#REF!</c:v>
                </c:pt>
              </c:strCache>
            </c:strRef>
          </c:tx>
          <c:invertIfNegative val="0"/>
          <c:cat>
            <c:multiLvlStrRef>
              <c:f>'26c.1.1.21e y G.1.1.13e'!#REF!</c:f>
            </c:multiLvlStrRef>
          </c:cat>
          <c:val>
            <c:numRef>
              <c:f>'26c.1.1.21e y G.1.1.13e'!#REF!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'26c.1.1.21e y G.1.1.13e'!#REF!</c:f>
              <c:strCache>
                <c:ptCount val="1"/>
                <c:pt idx="0">
                  <c:v>#REF!</c:v>
                </c:pt>
              </c:strCache>
            </c:strRef>
          </c:tx>
          <c:invertIfNegative val="0"/>
          <c:cat>
            <c:multiLvlStrRef>
              <c:f>'26c.1.1.21e y G.1.1.13e'!#REF!</c:f>
            </c:multiLvlStrRef>
          </c:cat>
          <c:val>
            <c:numRef>
              <c:f>'26c.1.1.21e y G.1.1.13e'!#REF!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0091136"/>
        <c:axId val="183304192"/>
      </c:barChart>
      <c:catAx>
        <c:axId val="180091136"/>
        <c:scaling>
          <c:orientation val="minMax"/>
        </c:scaling>
        <c:delete val="0"/>
        <c:axPos val="b"/>
        <c:numFmt formatCode="_ * #,##0_ ;_ * \-#,##0_ ;_ * &quot;-&quot;??_ ;_ @_ 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 sz="900">
                <a:latin typeface="Arial" pitchFamily="34" charset="0"/>
                <a:cs typeface="Arial" pitchFamily="34" charset="0"/>
              </a:defRPr>
            </a:pPr>
            <a:endParaRPr lang="es-AR"/>
          </a:p>
        </c:txPr>
        <c:crossAx val="183304192"/>
        <c:crosses val="autoZero"/>
        <c:auto val="1"/>
        <c:lblAlgn val="ctr"/>
        <c:lblOffset val="100"/>
        <c:noMultiLvlLbl val="0"/>
      </c:catAx>
      <c:valAx>
        <c:axId val="1833041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Arial" pitchFamily="34" charset="0"/>
                <a:cs typeface="Arial" pitchFamily="34" charset="0"/>
              </a:defRPr>
            </a:pPr>
            <a:endParaRPr lang="es-AR"/>
          </a:p>
        </c:txPr>
        <c:crossAx val="180091136"/>
        <c:crosses val="autoZero"/>
        <c:crossBetween val="between"/>
      </c:valAx>
      <c:spPr>
        <a:solidFill>
          <a:sysClr val="window" lastClr="FFFFFF">
            <a:lumMod val="95000"/>
          </a:sysClr>
        </a:solidFill>
      </c:spPr>
    </c:plotArea>
    <c:legend>
      <c:legendPos val="r"/>
      <c:overlay val="0"/>
      <c:txPr>
        <a:bodyPr/>
        <a:lstStyle/>
        <a:p>
          <a:pPr>
            <a:defRPr sz="900">
              <a:latin typeface="Arial" pitchFamily="34" charset="0"/>
              <a:cs typeface="Arial" pitchFamily="34" charset="0"/>
            </a:defRPr>
          </a:pPr>
          <a:endParaRPr lang="es-AR"/>
        </a:p>
      </c:txPr>
    </c:legend>
    <c:plotVisOnly val="1"/>
    <c:dispBlanksAs val="gap"/>
    <c:showDLblsOverMax val="0"/>
  </c:chart>
  <c:printSettings>
    <c:headerFooter/>
    <c:pageMargins b="0.750000000000005" l="0.70000000000000062" r="0.70000000000000062" t="0.750000000000005" header="0.30000000000000032" footer="0.30000000000000032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AR"/>
  <c:roundedCorners val="0"/>
  <mc:AlternateContent xmlns:mc="http://schemas.openxmlformats.org/markup-compatibility/2006">
    <mc:Choice xmlns:c14="http://schemas.microsoft.com/office/drawing/2007/8/2/chart" Requires="c14">
      <c14:style val="109"/>
    </mc:Choice>
    <mc:Fallback>
      <c:style val="9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'G.1.1.13e'!$Q$3</c:f>
              <c:strCache>
                <c:ptCount val="1"/>
                <c:pt idx="0">
                  <c:v>mujeres</c:v>
                </c:pt>
              </c:strCache>
            </c:strRef>
          </c:tx>
          <c:invertIfNegative val="0"/>
          <c:cat>
            <c:strRef>
              <c:f>'G.1.1.13e'!$P$4:$P$21</c:f>
              <c:strCache>
                <c:ptCount val="18"/>
                <c:pt idx="0">
                  <c:v>Agrimensura</c:v>
                </c:pt>
                <c:pt idx="1">
                  <c:v>Alimentos</c:v>
                </c:pt>
                <c:pt idx="2">
                  <c:v>Ambiental</c:v>
                </c:pt>
                <c:pt idx="3">
                  <c:v>Biomédica</c:v>
                </c:pt>
                <c:pt idx="4">
                  <c:v>Civil</c:v>
                </c:pt>
                <c:pt idx="5">
                  <c:v>Computación</c:v>
                </c:pt>
                <c:pt idx="6">
                  <c:v>Eléctrica</c:v>
                </c:pt>
                <c:pt idx="7">
                  <c:v>Electromecánica</c:v>
                </c:pt>
                <c:pt idx="8">
                  <c:v>Electrónica</c:v>
                </c:pt>
                <c:pt idx="9">
                  <c:v>Industrial</c:v>
                </c:pt>
                <c:pt idx="10">
                  <c:v>Informática/Sistemas</c:v>
                </c:pt>
                <c:pt idx="11">
                  <c:v>Mecánica</c:v>
                </c:pt>
                <c:pt idx="12">
                  <c:v>No Unificada</c:v>
                </c:pt>
                <c:pt idx="13">
                  <c:v>Petróleo</c:v>
                </c:pt>
                <c:pt idx="14">
                  <c:v>Química</c:v>
                </c:pt>
                <c:pt idx="15">
                  <c:v>Telecomunicaciones</c:v>
                </c:pt>
                <c:pt idx="16">
                  <c:v>Agronómica</c:v>
                </c:pt>
                <c:pt idx="17">
                  <c:v>Forestal</c:v>
                </c:pt>
              </c:strCache>
            </c:strRef>
          </c:cat>
          <c:val>
            <c:numRef>
              <c:f>'G.1.1.13e'!$Q$4:$Q$21</c:f>
              <c:numCache>
                <c:formatCode>0</c:formatCode>
                <c:ptCount val="18"/>
                <c:pt idx="0">
                  <c:v>55</c:v>
                </c:pt>
                <c:pt idx="1">
                  <c:v>535</c:v>
                </c:pt>
                <c:pt idx="2">
                  <c:v>394</c:v>
                </c:pt>
                <c:pt idx="3">
                  <c:v>146</c:v>
                </c:pt>
                <c:pt idx="4">
                  <c:v>166</c:v>
                </c:pt>
                <c:pt idx="5">
                  <c:v>10</c:v>
                </c:pt>
                <c:pt idx="6">
                  <c:v>3</c:v>
                </c:pt>
                <c:pt idx="7">
                  <c:v>20</c:v>
                </c:pt>
                <c:pt idx="8">
                  <c:v>30</c:v>
                </c:pt>
                <c:pt idx="9">
                  <c:v>930</c:v>
                </c:pt>
                <c:pt idx="10">
                  <c:v>902</c:v>
                </c:pt>
                <c:pt idx="11">
                  <c:v>31</c:v>
                </c:pt>
                <c:pt idx="12">
                  <c:v>139</c:v>
                </c:pt>
                <c:pt idx="13">
                  <c:v>34</c:v>
                </c:pt>
                <c:pt idx="14">
                  <c:v>101</c:v>
                </c:pt>
                <c:pt idx="15">
                  <c:v>30</c:v>
                </c:pt>
                <c:pt idx="16">
                  <c:v>172</c:v>
                </c:pt>
                <c:pt idx="17">
                  <c:v>1</c:v>
                </c:pt>
              </c:numCache>
            </c:numRef>
          </c:val>
        </c:ser>
        <c:ser>
          <c:idx val="1"/>
          <c:order val="1"/>
          <c:tx>
            <c:strRef>
              <c:f>'G.1.1.13e'!$R$3</c:f>
              <c:strCache>
                <c:ptCount val="1"/>
                <c:pt idx="0">
                  <c:v>varones</c:v>
                </c:pt>
              </c:strCache>
            </c:strRef>
          </c:tx>
          <c:invertIfNegative val="0"/>
          <c:cat>
            <c:strRef>
              <c:f>'G.1.1.13e'!$P$4:$P$21</c:f>
              <c:strCache>
                <c:ptCount val="18"/>
                <c:pt idx="0">
                  <c:v>Agrimensura</c:v>
                </c:pt>
                <c:pt idx="1">
                  <c:v>Alimentos</c:v>
                </c:pt>
                <c:pt idx="2">
                  <c:v>Ambiental</c:v>
                </c:pt>
                <c:pt idx="3">
                  <c:v>Biomédica</c:v>
                </c:pt>
                <c:pt idx="4">
                  <c:v>Civil</c:v>
                </c:pt>
                <c:pt idx="5">
                  <c:v>Computación</c:v>
                </c:pt>
                <c:pt idx="6">
                  <c:v>Eléctrica</c:v>
                </c:pt>
                <c:pt idx="7">
                  <c:v>Electromecánica</c:v>
                </c:pt>
                <c:pt idx="8">
                  <c:v>Electrónica</c:v>
                </c:pt>
                <c:pt idx="9">
                  <c:v>Industrial</c:v>
                </c:pt>
                <c:pt idx="10">
                  <c:v>Informática/Sistemas</c:v>
                </c:pt>
                <c:pt idx="11">
                  <c:v>Mecánica</c:v>
                </c:pt>
                <c:pt idx="12">
                  <c:v>No Unificada</c:v>
                </c:pt>
                <c:pt idx="13">
                  <c:v>Petróleo</c:v>
                </c:pt>
                <c:pt idx="14">
                  <c:v>Química</c:v>
                </c:pt>
                <c:pt idx="15">
                  <c:v>Telecomunicaciones</c:v>
                </c:pt>
                <c:pt idx="16">
                  <c:v>Agronómica</c:v>
                </c:pt>
                <c:pt idx="17">
                  <c:v>Forestal</c:v>
                </c:pt>
              </c:strCache>
            </c:strRef>
          </c:cat>
          <c:val>
            <c:numRef>
              <c:f>'G.1.1.13e'!$R$4:$R$21</c:f>
              <c:numCache>
                <c:formatCode>0</c:formatCode>
                <c:ptCount val="18"/>
                <c:pt idx="0">
                  <c:v>217</c:v>
                </c:pt>
                <c:pt idx="1">
                  <c:v>249</c:v>
                </c:pt>
                <c:pt idx="2">
                  <c:v>216</c:v>
                </c:pt>
                <c:pt idx="3">
                  <c:v>243</c:v>
                </c:pt>
                <c:pt idx="4">
                  <c:v>730</c:v>
                </c:pt>
                <c:pt idx="5">
                  <c:v>98</c:v>
                </c:pt>
                <c:pt idx="6">
                  <c:v>34</c:v>
                </c:pt>
                <c:pt idx="7">
                  <c:v>384</c:v>
                </c:pt>
                <c:pt idx="8">
                  <c:v>548</c:v>
                </c:pt>
                <c:pt idx="9">
                  <c:v>3707</c:v>
                </c:pt>
                <c:pt idx="10">
                  <c:v>6596</c:v>
                </c:pt>
                <c:pt idx="11">
                  <c:v>384</c:v>
                </c:pt>
                <c:pt idx="12">
                  <c:v>371</c:v>
                </c:pt>
                <c:pt idx="13">
                  <c:v>99</c:v>
                </c:pt>
                <c:pt idx="14">
                  <c:v>110</c:v>
                </c:pt>
                <c:pt idx="15">
                  <c:v>459</c:v>
                </c:pt>
                <c:pt idx="16">
                  <c:v>782</c:v>
                </c:pt>
                <c:pt idx="17">
                  <c:v>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3345920"/>
        <c:axId val="183347456"/>
      </c:barChart>
      <c:catAx>
        <c:axId val="183345920"/>
        <c:scaling>
          <c:orientation val="minMax"/>
        </c:scaling>
        <c:delete val="0"/>
        <c:axPos val="b"/>
        <c:numFmt formatCode="_ * #,##0_ ;_ * \-#,##0_ ;_ * &quot;-&quot;??_ ;_ @_ 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 sz="900">
                <a:latin typeface="Arial" pitchFamily="34" charset="0"/>
                <a:cs typeface="Arial" pitchFamily="34" charset="0"/>
              </a:defRPr>
            </a:pPr>
            <a:endParaRPr lang="es-AR"/>
          </a:p>
        </c:txPr>
        <c:crossAx val="183347456"/>
        <c:crosses val="autoZero"/>
        <c:auto val="1"/>
        <c:lblAlgn val="ctr"/>
        <c:lblOffset val="100"/>
        <c:noMultiLvlLbl val="0"/>
      </c:catAx>
      <c:valAx>
        <c:axId val="183347456"/>
        <c:scaling>
          <c:orientation val="minMax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Arial" pitchFamily="34" charset="0"/>
                <a:cs typeface="Arial" pitchFamily="34" charset="0"/>
              </a:defRPr>
            </a:pPr>
            <a:endParaRPr lang="es-AR"/>
          </a:p>
        </c:txPr>
        <c:crossAx val="183345920"/>
        <c:crosses val="autoZero"/>
        <c:crossBetween val="between"/>
      </c:valAx>
      <c:spPr>
        <a:solidFill>
          <a:sysClr val="window" lastClr="FFFFFF">
            <a:lumMod val="95000"/>
          </a:sysClr>
        </a:solidFill>
      </c:spPr>
    </c:plotArea>
    <c:legend>
      <c:legendPos val="r"/>
      <c:overlay val="0"/>
      <c:txPr>
        <a:bodyPr/>
        <a:lstStyle/>
        <a:p>
          <a:pPr>
            <a:defRPr sz="900">
              <a:latin typeface="Arial" pitchFamily="34" charset="0"/>
              <a:cs typeface="Arial" pitchFamily="34" charset="0"/>
            </a:defRPr>
          </a:pPr>
          <a:endParaRPr lang="es-AR"/>
        </a:p>
      </c:txPr>
    </c:legend>
    <c:plotVisOnly val="1"/>
    <c:dispBlanksAs val="gap"/>
    <c:showDLblsOverMax val="0"/>
  </c:chart>
  <c:printSettings>
    <c:headerFooter/>
    <c:pageMargins b="0.750000000000005" l="0.70000000000000062" r="0.70000000000000062" t="0.750000000000005" header="0.30000000000000032" footer="0.30000000000000032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A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txPr>
        <a:bodyPr/>
        <a:lstStyle/>
        <a:p>
          <a:pPr>
            <a:defRPr sz="1200" b="1"/>
          </a:pPr>
          <a:endParaRPr lang="es-AR"/>
        </a:p>
      </c:tx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2799097065462753"/>
          <c:y val="0.30798479087453773"/>
          <c:w val="0.6320541760722348"/>
          <c:h val="0.42205323193916588"/>
        </c:manualLayout>
      </c:layout>
      <c:pie3DChart>
        <c:varyColors val="1"/>
        <c:ser>
          <c:idx val="0"/>
          <c:order val="0"/>
          <c:tx>
            <c:strRef>
              <c:f>'25c.1.1.21d'!$C$4:$E$4</c:f>
              <c:strCache>
                <c:ptCount val="1"/>
                <c:pt idx="0">
                  <c:v>Estudiantes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25"/>
          <c:dPt>
            <c:idx val="0"/>
            <c:bubble3D val="0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80808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pattFill prst="pct50">
                <a:fgClr>
                  <a:srgbClr val="C0C0C0"/>
                </a:fgClr>
                <a:bgClr>
                  <a:srgbClr val="FFFFFF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1"/>
              <c:layout>
                <c:manualLayout>
                  <c:x val="1.3080115557637802E-2"/>
                  <c:y val="4.276295518376740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2.4132777520457612E-2"/>
                  <c:y val="-2.03066018021632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AR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'25c.1.1.21d'!$D$5:$E$5</c:f>
              <c:strCache>
                <c:ptCount val="2"/>
                <c:pt idx="0">
                  <c:v>Mujeres</c:v>
                </c:pt>
                <c:pt idx="1">
                  <c:v>Varones</c:v>
                </c:pt>
              </c:strCache>
            </c:strRef>
          </c:cat>
          <c:val>
            <c:numRef>
              <c:f>'25c.1.1.21d'!$D$7:$E$7</c:f>
              <c:numCache>
                <c:formatCode>_ * #,##0_ ;_ * \-#,##0_ ;_ * "-"??_ ;_ @_ </c:formatCode>
                <c:ptCount val="2"/>
                <c:pt idx="0">
                  <c:v>43543</c:v>
                </c:pt>
                <c:pt idx="1">
                  <c:v>144487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AR"/>
    </a:p>
  </c:txPr>
  <c:printSettings>
    <c:headerFooter alignWithMargins="0"/>
    <c:pageMargins b="1" l="0.75000000000001166" r="0.75000000000001166" t="1" header="0" footer="0"/>
    <c:pageSetup paperSize="9" orientation="landscape"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A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2799097065462753"/>
          <c:y val="0.30798479087453801"/>
          <c:w val="0.6320541760722348"/>
          <c:h val="0.42205323193916588"/>
        </c:manualLayout>
      </c:layout>
      <c:pie3DChart>
        <c:varyColors val="1"/>
        <c:ser>
          <c:idx val="0"/>
          <c:order val="0"/>
          <c:tx>
            <c:strRef>
              <c:f>'25c.1.1.21d'!$F$4:$H$4</c:f>
              <c:strCache>
                <c:ptCount val="1"/>
                <c:pt idx="0">
                  <c:v>Nuevos Inscriptos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9"/>
          <c:dPt>
            <c:idx val="0"/>
            <c:bubble3D val="0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80808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pattFill prst="pct50">
                <a:fgClr>
                  <a:srgbClr val="C0C0C0"/>
                </a:fgClr>
                <a:bgClr>
                  <a:srgbClr val="FFFFFF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0.13258604484095621"/>
                  <c:y val="-0.1162574505772985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2.5865827209250812E-2"/>
                  <c:y val="3.722282559507648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-9.2602557059616227E-3"/>
                  <c:y val="-2.03066018021632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AR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'25c.1.1.21d'!$G$5:$H$5</c:f>
              <c:strCache>
                <c:ptCount val="2"/>
                <c:pt idx="0">
                  <c:v>Mujeres</c:v>
                </c:pt>
                <c:pt idx="1">
                  <c:v>Varones</c:v>
                </c:pt>
              </c:strCache>
            </c:strRef>
          </c:cat>
          <c:val>
            <c:numRef>
              <c:f>'25c.1.1.21d'!$G$7:$H$7</c:f>
              <c:numCache>
                <c:formatCode>_ * #,##0_ ;_ * \-#,##0_ ;_ * "-"??_ ;_ @_ </c:formatCode>
                <c:ptCount val="2"/>
                <c:pt idx="0">
                  <c:v>9279</c:v>
                </c:pt>
                <c:pt idx="1">
                  <c:v>27926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AR"/>
    </a:p>
  </c:txPr>
  <c:printSettings>
    <c:headerFooter alignWithMargins="0"/>
    <c:pageMargins b="1" l="0.75000000000001188" r="0.75000000000001188" t="1" header="0" footer="0"/>
    <c:pageSetup paperSize="9" orientation="landscape"/>
  </c:printSettings>
  <c:userShapes r:id="rId1"/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A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txPr>
        <a:bodyPr/>
        <a:lstStyle/>
        <a:p>
          <a:pPr>
            <a:defRPr sz="1200" b="1"/>
          </a:pPr>
          <a:endParaRPr lang="es-AR"/>
        </a:p>
      </c:tx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2799097065462753"/>
          <c:y val="0.30798479087453801"/>
          <c:w val="0.6320541760722348"/>
          <c:h val="0.42205323193916588"/>
        </c:manualLayout>
      </c:layout>
      <c:pie3DChart>
        <c:varyColors val="1"/>
        <c:ser>
          <c:idx val="0"/>
          <c:order val="0"/>
          <c:tx>
            <c:strRef>
              <c:f>'25c.1.1.21d'!$L$4:$N$4</c:f>
              <c:strCache>
                <c:ptCount val="1"/>
                <c:pt idx="0">
                  <c:v>Egresados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25"/>
          <c:dPt>
            <c:idx val="0"/>
            <c:bubble3D val="0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80808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pattFill prst="pct50">
                <a:fgClr>
                  <a:srgbClr val="C0C0C0"/>
                </a:fgClr>
                <a:bgClr>
                  <a:srgbClr val="FFFFFF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1"/>
              <c:layout>
                <c:manualLayout>
                  <c:x val="1.6793497457880675E-2"/>
                  <c:y val="3.844862047437681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-1.5082908754052805E-2"/>
                  <c:y val="-2.879917080428640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AR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'25c.1.1.21d'!$M$5:$N$5</c:f>
              <c:strCache>
                <c:ptCount val="2"/>
                <c:pt idx="0">
                  <c:v>Mujeres</c:v>
                </c:pt>
                <c:pt idx="1">
                  <c:v>Varones</c:v>
                </c:pt>
              </c:strCache>
            </c:strRef>
          </c:cat>
          <c:val>
            <c:numRef>
              <c:f>'25c.1.1.21d'!$M$7:$N$7</c:f>
              <c:numCache>
                <c:formatCode>_ * #,##0_ ;_ * \-#,##0_ ;_ * "-"??_ ;_ @_ </c:formatCode>
                <c:ptCount val="2"/>
                <c:pt idx="0">
                  <c:v>1661</c:v>
                </c:pt>
                <c:pt idx="1">
                  <c:v>5482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AR"/>
    </a:p>
  </c:txPr>
  <c:printSettings>
    <c:headerFooter alignWithMargins="0"/>
    <c:pageMargins b="1" l="0.75000000000001188" r="0.75000000000001188" t="1" header="0" footer="0"/>
    <c:pageSetup paperSize="9" orientation="landscape"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A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txPr>
        <a:bodyPr/>
        <a:lstStyle/>
        <a:p>
          <a:pPr>
            <a:defRPr sz="1200" b="1"/>
          </a:pPr>
          <a:endParaRPr lang="es-AR"/>
        </a:p>
      </c:tx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2799097065462753"/>
          <c:y val="0.30798479087453801"/>
          <c:w val="0.6320541760722348"/>
          <c:h val="0.42205323193916588"/>
        </c:manualLayout>
      </c:layout>
      <c:pie3DChart>
        <c:varyColors val="1"/>
        <c:ser>
          <c:idx val="0"/>
          <c:order val="0"/>
          <c:tx>
            <c:strRef>
              <c:f>'26c.1.1.21e'!$C$4:$E$4</c:f>
              <c:strCache>
                <c:ptCount val="1"/>
                <c:pt idx="0">
                  <c:v>Estudiantes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25"/>
          <c:dPt>
            <c:idx val="0"/>
            <c:bubble3D val="0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80808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pattFill prst="pct50">
                <a:fgClr>
                  <a:srgbClr val="C0C0C0"/>
                </a:fgClr>
                <a:bgClr>
                  <a:srgbClr val="FFFFFF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1"/>
              <c:layout>
                <c:manualLayout>
                  <c:x val="1.3080115557637809E-2"/>
                  <c:y val="4.276295518376740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2.4132777520457612E-2"/>
                  <c:y val="-2.03066018021632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AR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'26c.1.1.21e'!$D$5:$E$5</c:f>
              <c:strCache>
                <c:ptCount val="2"/>
                <c:pt idx="0">
                  <c:v>Mujeres</c:v>
                </c:pt>
                <c:pt idx="1">
                  <c:v>Varones</c:v>
                </c:pt>
              </c:strCache>
            </c:strRef>
          </c:cat>
          <c:val>
            <c:numRef>
              <c:f>'26c.1.1.21e'!$D$7:$E$7</c:f>
              <c:numCache>
                <c:formatCode>_ * #,##0_ ;_ * \-#,##0_ ;_ * "-"??_ ;_ @_ </c:formatCode>
                <c:ptCount val="2"/>
                <c:pt idx="0">
                  <c:v>3699</c:v>
                </c:pt>
                <c:pt idx="1">
                  <c:v>15231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AR"/>
    </a:p>
  </c:txPr>
  <c:printSettings>
    <c:headerFooter alignWithMargins="0"/>
    <c:pageMargins b="1" l="0.75000000000001188" r="0.75000000000001188" t="1" header="0" footer="0"/>
    <c:pageSetup paperSize="9" orientation="landscape"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A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2799097065462753"/>
          <c:y val="0.30798479087453823"/>
          <c:w val="0.6320541760722348"/>
          <c:h val="0.42205323193916588"/>
        </c:manualLayout>
      </c:layout>
      <c:pie3DChart>
        <c:varyColors val="1"/>
        <c:ser>
          <c:idx val="0"/>
          <c:order val="0"/>
          <c:tx>
            <c:strRef>
              <c:f>'26c.1.1.21e'!$F$4:$H$4</c:f>
              <c:strCache>
                <c:ptCount val="1"/>
                <c:pt idx="0">
                  <c:v>Nuevos Inscriptos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9"/>
          <c:dPt>
            <c:idx val="0"/>
            <c:bubble3D val="0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80808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pattFill prst="pct50">
                <a:fgClr>
                  <a:srgbClr val="C0C0C0"/>
                </a:fgClr>
                <a:bgClr>
                  <a:srgbClr val="FFFFFF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0.13258604484095621"/>
                  <c:y val="-0.1162574505772985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2.5865827209250812E-2"/>
                  <c:y val="3.722282559507648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-9.2602557059616227E-3"/>
                  <c:y val="-2.03066018021632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AR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'25c.1.1.21d'!$G$5:$H$5</c:f>
              <c:strCache>
                <c:ptCount val="2"/>
                <c:pt idx="0">
                  <c:v>Mujeres</c:v>
                </c:pt>
                <c:pt idx="1">
                  <c:v>Varones</c:v>
                </c:pt>
              </c:strCache>
            </c:strRef>
          </c:cat>
          <c:val>
            <c:numRef>
              <c:f>'26c.1.1.21e'!$G$7:$H$7</c:f>
              <c:numCache>
                <c:formatCode>_ * #,##0_ ;_ * \-#,##0_ ;_ * "-"??_ ;_ @_ </c:formatCode>
                <c:ptCount val="2"/>
                <c:pt idx="0">
                  <c:v>784</c:v>
                </c:pt>
                <c:pt idx="1">
                  <c:v>3006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AR"/>
    </a:p>
  </c:txPr>
  <c:printSettings>
    <c:headerFooter alignWithMargins="0"/>
    <c:pageMargins b="1" l="0.7500000000000121" r="0.7500000000000121" t="1" header="0" footer="0"/>
    <c:pageSetup paperSize="9" orientation="landscape"/>
  </c:printSettings>
  <c:userShapes r:id="rId1"/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A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txPr>
        <a:bodyPr/>
        <a:lstStyle/>
        <a:p>
          <a:pPr>
            <a:defRPr sz="1200" b="1"/>
          </a:pPr>
          <a:endParaRPr lang="es-AR"/>
        </a:p>
      </c:tx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2799097065462753"/>
          <c:y val="0.30798479087453823"/>
          <c:w val="0.6320541760722348"/>
          <c:h val="0.42205323193916588"/>
        </c:manualLayout>
      </c:layout>
      <c:pie3DChart>
        <c:varyColors val="1"/>
        <c:ser>
          <c:idx val="0"/>
          <c:order val="0"/>
          <c:tx>
            <c:strRef>
              <c:f>'26c.1.1.21e'!$L$4:$N$4</c:f>
              <c:strCache>
                <c:ptCount val="1"/>
                <c:pt idx="0">
                  <c:v>Egresados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25"/>
          <c:dPt>
            <c:idx val="0"/>
            <c:bubble3D val="0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80808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pattFill prst="pct50">
                <a:fgClr>
                  <a:srgbClr val="C0C0C0"/>
                </a:fgClr>
                <a:bgClr>
                  <a:srgbClr val="FFFFFF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1"/>
              <c:layout>
                <c:manualLayout>
                  <c:x val="1.6793497457880675E-2"/>
                  <c:y val="3.844862047437681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-1.5082908754052805E-2"/>
                  <c:y val="-2.879917080428640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AR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'26c.1.1.21e'!$M$5:$N$5</c:f>
              <c:strCache>
                <c:ptCount val="2"/>
                <c:pt idx="0">
                  <c:v>Mujeres</c:v>
                </c:pt>
                <c:pt idx="1">
                  <c:v>Varones</c:v>
                </c:pt>
              </c:strCache>
            </c:strRef>
          </c:cat>
          <c:val>
            <c:numRef>
              <c:f>'26c.1.1.21e'!$M$7:$N$7</c:f>
              <c:numCache>
                <c:formatCode>_ * #,##0_ ;_ * \-#,##0_ ;_ * "-"??_ ;_ @_ </c:formatCode>
                <c:ptCount val="2"/>
                <c:pt idx="0">
                  <c:v>254</c:v>
                </c:pt>
                <c:pt idx="1">
                  <c:v>1145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AR"/>
    </a:p>
  </c:txPr>
  <c:printSettings>
    <c:headerFooter alignWithMargins="0"/>
    <c:pageMargins b="1" l="0.7500000000000121" r="0.7500000000000121" t="1" header="0" footer="0"/>
    <c:pageSetup paperSize="9" orientation="landscape"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A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2799097065462753"/>
          <c:y val="0.3079847908745369"/>
          <c:w val="0.6320541760722348"/>
          <c:h val="0.42205323193916588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25"/>
          <c:dPt>
            <c:idx val="0"/>
            <c:bubble3D val="0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80808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pattFill prst="pct50">
                <a:fgClr>
                  <a:srgbClr val="C0C0C0"/>
                </a:fgClr>
                <a:bgClr>
                  <a:srgbClr val="FFFFFF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1"/>
              <c:layout>
                <c:manualLayout>
                  <c:x val="3.5963357521486411E-2"/>
                  <c:y val="-2.689502984101509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2.4132777520457595E-2"/>
                  <c:y val="-2.03066018021632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AR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('C 1.1.22 a 24'!$B$9,'C 1.1.22 a 24'!$B$12,'C 1.1.22 a 24'!$B$15)</c:f>
              <c:strCache>
                <c:ptCount val="3"/>
                <c:pt idx="0">
                  <c:v>Doctorado                               </c:v>
                </c:pt>
                <c:pt idx="1">
                  <c:v>Maestría                                </c:v>
                </c:pt>
                <c:pt idx="2">
                  <c:v>Especialidad                            </c:v>
                </c:pt>
              </c:strCache>
            </c:strRef>
          </c:cat>
          <c:val>
            <c:numRef>
              <c:f>('C 1.1.22 a 24'!$E$9,'C 1.1.22 a 24'!$E$12,'C 1.1.22 a 24'!$E$15)</c:f>
              <c:numCache>
                <c:formatCode>#,##0</c:formatCode>
                <c:ptCount val="3"/>
                <c:pt idx="0">
                  <c:v>20831</c:v>
                </c:pt>
                <c:pt idx="1">
                  <c:v>38795</c:v>
                </c:pt>
                <c:pt idx="2">
                  <c:v>50791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AR"/>
    </a:p>
  </c:txPr>
  <c:printSettings>
    <c:headerFooter alignWithMargins="0"/>
    <c:pageMargins b="1" l="0.75000000000001088" r="0.75000000000001088" t="1" header="0" footer="0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AR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'G 1.1.2 a 1.1.4'!$O$8</c:f>
              <c:strCache>
                <c:ptCount val="1"/>
                <c:pt idx="0">
                  <c:v>Mujeres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 1.1.2 a 1.1.4'!$N$9:$N$10</c:f>
              <c:strCache>
                <c:ptCount val="2"/>
                <c:pt idx="0">
                  <c:v>Estatal</c:v>
                </c:pt>
                <c:pt idx="1">
                  <c:v>Privado</c:v>
                </c:pt>
              </c:strCache>
            </c:strRef>
          </c:cat>
          <c:val>
            <c:numRef>
              <c:f>'G 1.1.2 a 1.1.4'!$O$9:$O$10</c:f>
              <c:numCache>
                <c:formatCode>#,##0</c:formatCode>
                <c:ptCount val="2"/>
                <c:pt idx="0">
                  <c:v>190803</c:v>
                </c:pt>
                <c:pt idx="1">
                  <c:v>64437</c:v>
                </c:pt>
              </c:numCache>
            </c:numRef>
          </c:val>
        </c:ser>
        <c:ser>
          <c:idx val="1"/>
          <c:order val="1"/>
          <c:tx>
            <c:strRef>
              <c:f>'G 1.1.2 a 1.1.4'!$P$8</c:f>
              <c:strCache>
                <c:ptCount val="1"/>
                <c:pt idx="0">
                  <c:v>Varones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 1.1.2 a 1.1.4'!$N$9:$N$10</c:f>
              <c:strCache>
                <c:ptCount val="2"/>
                <c:pt idx="0">
                  <c:v>Estatal</c:v>
                </c:pt>
                <c:pt idx="1">
                  <c:v>Privado</c:v>
                </c:pt>
              </c:strCache>
            </c:strRef>
          </c:cat>
          <c:val>
            <c:numRef>
              <c:f>'G 1.1.2 a 1.1.4'!$P$9:$P$10</c:f>
              <c:numCache>
                <c:formatCode>#,##0</c:formatCode>
                <c:ptCount val="2"/>
                <c:pt idx="0">
                  <c:v>140405</c:v>
                </c:pt>
                <c:pt idx="1">
                  <c:v>50118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79414528"/>
        <c:axId val="179416064"/>
      </c:barChart>
      <c:catAx>
        <c:axId val="179414528"/>
        <c:scaling>
          <c:orientation val="minMax"/>
        </c:scaling>
        <c:delete val="0"/>
        <c:axPos val="b"/>
        <c:majorTickMark val="out"/>
        <c:minorTickMark val="none"/>
        <c:tickLblPos val="nextTo"/>
        <c:crossAx val="179416064"/>
        <c:crosses val="autoZero"/>
        <c:auto val="1"/>
        <c:lblAlgn val="ctr"/>
        <c:lblOffset val="100"/>
        <c:noMultiLvlLbl val="0"/>
      </c:catAx>
      <c:valAx>
        <c:axId val="179416064"/>
        <c:scaling>
          <c:orientation val="minMax"/>
        </c:scaling>
        <c:delete val="0"/>
        <c:axPos val="l"/>
        <c:majorGridlines>
          <c:spPr>
            <a:ln>
              <a:solidFill>
                <a:sysClr val="window" lastClr="FFFFFF"/>
              </a:solidFill>
            </a:ln>
          </c:spPr>
        </c:majorGridlines>
        <c:numFmt formatCode="0%" sourceLinked="1"/>
        <c:majorTickMark val="out"/>
        <c:minorTickMark val="none"/>
        <c:tickLblPos val="nextTo"/>
        <c:crossAx val="17941452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37908464566929689"/>
          <c:y val="0.31906058617673039"/>
          <c:w val="0.14035979877515314"/>
          <c:h val="0.16743438320210197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000000000000511" l="0.70000000000000062" r="0.70000000000000062" t="0.75000000000000511" header="0.30000000000000032" footer="0.30000000000000032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A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2799097065462753"/>
          <c:y val="0.30798479087453712"/>
          <c:w val="0.6320541760722348"/>
          <c:h val="0.42205323193916588"/>
        </c:manualLayout>
      </c:layout>
      <c:pie3DChart>
        <c:varyColors val="1"/>
        <c:ser>
          <c:idx val="0"/>
          <c:order val="0"/>
          <c:tx>
            <c:v>Nuevos Inscriptos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9"/>
          <c:dPt>
            <c:idx val="0"/>
            <c:bubble3D val="0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80808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pattFill prst="pct50">
                <a:fgClr>
                  <a:srgbClr val="C0C0C0"/>
                </a:fgClr>
                <a:bgClr>
                  <a:srgbClr val="FFFFFF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1"/>
              <c:layout>
                <c:manualLayout>
                  <c:x val="7.3408176392977713E-3"/>
                  <c:y val="4.953809117809400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-9.2602557059616227E-3"/>
                  <c:y val="-2.03066018021632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AR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('C 1.1.22 a 24'!$B$28,'C 1.1.22 a 24'!$B$31,'C 1.1.22 a 24'!$B$34)</c:f>
              <c:strCache>
                <c:ptCount val="3"/>
                <c:pt idx="0">
                  <c:v>Doctorado                               </c:v>
                </c:pt>
                <c:pt idx="1">
                  <c:v>Maestría</c:v>
                </c:pt>
                <c:pt idx="2">
                  <c:v>Especialidad</c:v>
                </c:pt>
              </c:strCache>
            </c:strRef>
          </c:cat>
          <c:val>
            <c:numRef>
              <c:f>('C 1.1.22 a 24'!$D$28,'C 1.1.22 a 24'!$D$31,'C 1.1.22 a 24'!$D$34)</c:f>
              <c:numCache>
                <c:formatCode>#,##0</c:formatCode>
                <c:ptCount val="3"/>
                <c:pt idx="0">
                  <c:v>4874</c:v>
                </c:pt>
                <c:pt idx="1">
                  <c:v>14244</c:v>
                </c:pt>
                <c:pt idx="2">
                  <c:v>17592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AR"/>
    </a:p>
  </c:txPr>
  <c:printSettings>
    <c:headerFooter alignWithMargins="0"/>
    <c:pageMargins b="1" l="0.7500000000000111" r="0.7500000000000111" t="1" header="0" footer="0"/>
    <c:pageSetup paperSize="9" orientation="landscape"/>
  </c:printSettings>
  <c:userShapes r:id="rId1"/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A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2799097065462753"/>
          <c:y val="0.30798479087453712"/>
          <c:w val="0.6320541760722348"/>
          <c:h val="0.42205323193916588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25"/>
          <c:dPt>
            <c:idx val="0"/>
            <c:bubble3D val="0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80808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pattFill prst="pct50">
                <a:fgClr>
                  <a:srgbClr val="C0C0C0"/>
                </a:fgClr>
                <a:bgClr>
                  <a:srgbClr val="FFFFFF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1"/>
              <c:layout>
                <c:manualLayout>
                  <c:x val="-3.5394987391280997E-3"/>
                  <c:y val="-0.15003728037180497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-1.5082908754052805E-2"/>
                  <c:y val="-2.879917080428640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AR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('C 1.1.22 a 24'!$B$48,'C 1.1.22 a 24'!$B$51,'C 1.1.22 a 24'!$B$54)</c:f>
              <c:strCache>
                <c:ptCount val="3"/>
                <c:pt idx="0">
                  <c:v>Doctorado                               </c:v>
                </c:pt>
                <c:pt idx="1">
                  <c:v>Maestría</c:v>
                </c:pt>
                <c:pt idx="2">
                  <c:v>Especialidad</c:v>
                </c:pt>
              </c:strCache>
            </c:strRef>
          </c:cat>
          <c:val>
            <c:numRef>
              <c:f>('C 1.1.22 a 24'!$E$48,'C 1.1.22 a 24'!$E$51,'C 1.1.22 a 24'!$E$54)</c:f>
              <c:numCache>
                <c:formatCode>#,##0</c:formatCode>
                <c:ptCount val="3"/>
                <c:pt idx="0">
                  <c:v>1915</c:v>
                </c:pt>
                <c:pt idx="1">
                  <c:v>1705</c:v>
                </c:pt>
                <c:pt idx="2">
                  <c:v>5040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AR"/>
    </a:p>
  </c:txPr>
  <c:printSettings>
    <c:headerFooter alignWithMargins="0"/>
    <c:pageMargins b="1" l="0.7500000000000111" r="0.7500000000000111" t="1" header="0" footer="0"/>
    <c:pageSetup paperSize="9" orientation="landscape"/>
  </c:printSettings>
  <c:userShapes r:id="rId1"/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AR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'G 1.1.15 a 17 '!$B$12</c:f>
              <c:strCache>
                <c:ptCount val="1"/>
                <c:pt idx="0">
                  <c:v>Doctorado </c:v>
                </c:pt>
              </c:strCache>
            </c:strRef>
          </c:tx>
          <c:spPr>
            <a:solidFill>
              <a:schemeClr val="tx1">
                <a:lumMod val="75000"/>
                <a:lumOff val="25000"/>
              </a:schemeClr>
            </a:solidFill>
          </c:spPr>
          <c:invertIfNegative val="0"/>
          <c:dLbls>
            <c:dLbl>
              <c:idx val="3"/>
              <c:delete val="1"/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A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 1.1.15 a 17 '!$C$6:$F$6</c:f>
              <c:strCache>
                <c:ptCount val="4"/>
                <c:pt idx="0">
                  <c:v>Estatal</c:v>
                </c:pt>
                <c:pt idx="1">
                  <c:v>Privado</c:v>
                </c:pt>
                <c:pt idx="2">
                  <c:v>Internacional</c:v>
                </c:pt>
                <c:pt idx="3">
                  <c:v>Extranjero</c:v>
                </c:pt>
              </c:strCache>
            </c:strRef>
          </c:cat>
          <c:val>
            <c:numRef>
              <c:f>'G 1.1.15 a 17 '!$C$12:$F$12</c:f>
              <c:numCache>
                <c:formatCode>#,##0.00</c:formatCode>
                <c:ptCount val="4"/>
                <c:pt idx="0">
                  <c:v>0.18865754367533985</c:v>
                </c:pt>
                <c:pt idx="1">
                  <c:v>0.11118428273515531</c:v>
                </c:pt>
                <c:pt idx="2">
                  <c:v>1.9800386349001931E-2</c:v>
                </c:pt>
                <c:pt idx="3">
                  <c:v>0</c:v>
                </c:pt>
              </c:numCache>
            </c:numRef>
          </c:val>
        </c:ser>
        <c:ser>
          <c:idx val="1"/>
          <c:order val="1"/>
          <c:tx>
            <c:strRef>
              <c:f>'G 1.1.15 a 17 '!$B$13</c:f>
              <c:strCache>
                <c:ptCount val="1"/>
                <c:pt idx="0">
                  <c:v>Maestría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</c:spPr>
          <c:invertIfNegative val="0"/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A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 1.1.15 a 17 '!$C$6:$F$6</c:f>
              <c:strCache>
                <c:ptCount val="4"/>
                <c:pt idx="0">
                  <c:v>Estatal</c:v>
                </c:pt>
                <c:pt idx="1">
                  <c:v>Privado</c:v>
                </c:pt>
                <c:pt idx="2">
                  <c:v>Internacional</c:v>
                </c:pt>
                <c:pt idx="3">
                  <c:v>Extranjero</c:v>
                </c:pt>
              </c:strCache>
            </c:strRef>
          </c:cat>
          <c:val>
            <c:numRef>
              <c:f>'G 1.1.15 a 17 '!$C$13:$F$13</c:f>
              <c:numCache>
                <c:formatCode>#,##0.00</c:formatCode>
                <c:ptCount val="4"/>
                <c:pt idx="0">
                  <c:v>0.35134988271733519</c:v>
                </c:pt>
                <c:pt idx="1">
                  <c:v>0.50707935462627596</c:v>
                </c:pt>
                <c:pt idx="2">
                  <c:v>0.20701867353509337</c:v>
                </c:pt>
                <c:pt idx="3">
                  <c:v>1</c:v>
                </c:pt>
              </c:numCache>
            </c:numRef>
          </c:val>
        </c:ser>
        <c:ser>
          <c:idx val="2"/>
          <c:order val="2"/>
          <c:tx>
            <c:strRef>
              <c:f>'G 1.1.15 a 17 '!$B$14</c:f>
              <c:strCache>
                <c:ptCount val="1"/>
                <c:pt idx="0">
                  <c:v>Especialidad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</c:spPr>
          <c:invertIfNegative val="0"/>
          <c:dLbls>
            <c:dLbl>
              <c:idx val="3"/>
              <c:delete val="1"/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A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 1.1.15 a 17 '!$C$6:$F$6</c:f>
              <c:strCache>
                <c:ptCount val="4"/>
                <c:pt idx="0">
                  <c:v>Estatal</c:v>
                </c:pt>
                <c:pt idx="1">
                  <c:v>Privado</c:v>
                </c:pt>
                <c:pt idx="2">
                  <c:v>Internacional</c:v>
                </c:pt>
                <c:pt idx="3">
                  <c:v>Extranjero</c:v>
                </c:pt>
              </c:strCache>
            </c:strRef>
          </c:cat>
          <c:val>
            <c:numRef>
              <c:f>'G 1.1.15 a 17 '!$C$14:$F$14</c:f>
              <c:numCache>
                <c:formatCode>#,##0.00</c:formatCode>
                <c:ptCount val="4"/>
                <c:pt idx="0">
                  <c:v>0.45999257360732498</c:v>
                </c:pt>
                <c:pt idx="1">
                  <c:v>0.38173636263856875</c:v>
                </c:pt>
                <c:pt idx="2">
                  <c:v>0.77318094011590466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85649408"/>
        <c:axId val="185925632"/>
      </c:barChart>
      <c:catAx>
        <c:axId val="1856494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AR"/>
          </a:p>
        </c:txPr>
        <c:crossAx val="185925632"/>
        <c:crosses val="autoZero"/>
        <c:auto val="1"/>
        <c:lblAlgn val="ctr"/>
        <c:lblOffset val="100"/>
        <c:noMultiLvlLbl val="0"/>
      </c:catAx>
      <c:valAx>
        <c:axId val="185925632"/>
        <c:scaling>
          <c:orientation val="minMax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AR"/>
          </a:p>
        </c:txPr>
        <c:crossAx val="185649408"/>
        <c:crosses val="autoZero"/>
        <c:crossBetween val="between"/>
      </c:valAx>
      <c:spPr>
        <a:ln>
          <a:solidFill>
            <a:sysClr val="window" lastClr="FFFFFF">
              <a:lumMod val="50000"/>
            </a:sysClr>
          </a:solidFill>
        </a:ln>
      </c:spPr>
    </c:plotArea>
    <c:legend>
      <c:legendPos val="b"/>
      <c:layout>
        <c:manualLayout>
          <c:xMode val="edge"/>
          <c:yMode val="edge"/>
          <c:x val="0.25565217391304823"/>
          <c:y val="0.89802631578947367"/>
          <c:w val="0.48521739130435554"/>
          <c:h val="7.2368421052633816E-2"/>
        </c:manualLayout>
      </c:layout>
      <c:overlay val="0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AR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AR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AR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0"/>
    <c:plotArea>
      <c:layout>
        <c:manualLayout>
          <c:layoutTarget val="inner"/>
          <c:xMode val="edge"/>
          <c:yMode val="edge"/>
          <c:x val="8.2726554832819807E-2"/>
          <c:y val="4.8245614035087717E-2"/>
          <c:w val="0.88017199589181749"/>
          <c:h val="0.74906202514159415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'G 1.1.15 a 17 '!$B$32</c:f>
              <c:strCache>
                <c:ptCount val="1"/>
                <c:pt idx="0">
                  <c:v>Doctorado </c:v>
                </c:pt>
              </c:strCache>
            </c:strRef>
          </c:tx>
          <c:spPr>
            <a:solidFill>
              <a:schemeClr val="tx1">
                <a:lumMod val="75000"/>
                <a:lumOff val="25000"/>
              </a:schemeClr>
            </a:solidFill>
          </c:spPr>
          <c:invertIfNegative val="0"/>
          <c:dLbls>
            <c:dLbl>
              <c:idx val="3"/>
              <c:delete val="1"/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A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 1.1.15 a 17 '!$C$6:$F$6</c:f>
              <c:strCache>
                <c:ptCount val="4"/>
                <c:pt idx="0">
                  <c:v>Estatal</c:v>
                </c:pt>
                <c:pt idx="1">
                  <c:v>Privado</c:v>
                </c:pt>
                <c:pt idx="2">
                  <c:v>Internacional</c:v>
                </c:pt>
                <c:pt idx="3">
                  <c:v>Extranjero</c:v>
                </c:pt>
              </c:strCache>
            </c:strRef>
          </c:cat>
          <c:val>
            <c:numRef>
              <c:f>'G 1.1.15 a 17 '!$C$32:$E$32</c:f>
              <c:numCache>
                <c:formatCode>#,##0.00</c:formatCode>
                <c:ptCount val="3"/>
                <c:pt idx="0">
                  <c:v>0.15424590037724228</c:v>
                </c:pt>
                <c:pt idx="1">
                  <c:v>9.3619894227523343E-2</c:v>
                </c:pt>
                <c:pt idx="2">
                  <c:v>1.8970189701897018E-2</c:v>
                </c:pt>
              </c:numCache>
            </c:numRef>
          </c:val>
        </c:ser>
        <c:ser>
          <c:idx val="1"/>
          <c:order val="1"/>
          <c:tx>
            <c:strRef>
              <c:f>'G 1.1.15 a 17 '!$B$33</c:f>
              <c:strCache>
                <c:ptCount val="1"/>
                <c:pt idx="0">
                  <c:v>Maestría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</c:spPr>
          <c:invertIfNegative val="0"/>
          <c:dLbls>
            <c:dLbl>
              <c:idx val="2"/>
              <c:layout>
                <c:manualLayout>
                  <c:x val="8.5023172394436724E-17"/>
                  <c:y val="-3.0701754385964952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A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 1.1.15 a 17 '!$C$6:$F$6</c:f>
              <c:strCache>
                <c:ptCount val="4"/>
                <c:pt idx="0">
                  <c:v>Estatal</c:v>
                </c:pt>
                <c:pt idx="1">
                  <c:v>Privado</c:v>
                </c:pt>
                <c:pt idx="2">
                  <c:v>Internacional</c:v>
                </c:pt>
                <c:pt idx="3">
                  <c:v>Extranjero</c:v>
                </c:pt>
              </c:strCache>
            </c:strRef>
          </c:cat>
          <c:val>
            <c:numRef>
              <c:f>'G 1.1.15 a 17 '!$C$33:$E$33</c:f>
              <c:numCache>
                <c:formatCode>#,##0.00</c:formatCode>
                <c:ptCount val="3"/>
                <c:pt idx="0">
                  <c:v>0.35476172145661716</c:v>
                </c:pt>
                <c:pt idx="1">
                  <c:v>0.50950827050748282</c:v>
                </c:pt>
                <c:pt idx="2">
                  <c:v>0.27100271002710025</c:v>
                </c:pt>
              </c:numCache>
            </c:numRef>
          </c:val>
        </c:ser>
        <c:ser>
          <c:idx val="2"/>
          <c:order val="2"/>
          <c:tx>
            <c:strRef>
              <c:f>'G 1.1.15 a 17 '!$B$34</c:f>
              <c:strCache>
                <c:ptCount val="1"/>
                <c:pt idx="0">
                  <c:v>Especialidad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</c:spPr>
          <c:invertIfNegative val="0"/>
          <c:dLbls>
            <c:dLbl>
              <c:idx val="3"/>
              <c:delete val="1"/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A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 1.1.15 a 17 '!$C$6:$F$6</c:f>
              <c:strCache>
                <c:ptCount val="4"/>
                <c:pt idx="0">
                  <c:v>Estatal</c:v>
                </c:pt>
                <c:pt idx="1">
                  <c:v>Privado</c:v>
                </c:pt>
                <c:pt idx="2">
                  <c:v>Internacional</c:v>
                </c:pt>
                <c:pt idx="3">
                  <c:v>Extranjero</c:v>
                </c:pt>
              </c:strCache>
            </c:strRef>
          </c:cat>
          <c:val>
            <c:numRef>
              <c:f>'G 1.1.15 a 17 '!$C$34:$E$34</c:f>
              <c:numCache>
                <c:formatCode>#,##0.00</c:formatCode>
                <c:ptCount val="3"/>
                <c:pt idx="0">
                  <c:v>0.49099237816614055</c:v>
                </c:pt>
                <c:pt idx="1">
                  <c:v>0.39687183526499381</c:v>
                </c:pt>
                <c:pt idx="2">
                  <c:v>0.71002710027100269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85968896"/>
        <c:axId val="185991168"/>
      </c:barChart>
      <c:catAx>
        <c:axId val="1859688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AR"/>
          </a:p>
        </c:txPr>
        <c:crossAx val="185991168"/>
        <c:crosses val="autoZero"/>
        <c:auto val="1"/>
        <c:lblAlgn val="ctr"/>
        <c:lblOffset val="100"/>
        <c:noMultiLvlLbl val="0"/>
      </c:catAx>
      <c:valAx>
        <c:axId val="185991168"/>
        <c:scaling>
          <c:orientation val="minMax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AR"/>
          </a:p>
        </c:txPr>
        <c:crossAx val="185968896"/>
        <c:crosses val="autoZero"/>
        <c:crossBetween val="between"/>
      </c:valAx>
      <c:spPr>
        <a:ln>
          <a:solidFill>
            <a:sysClr val="window" lastClr="FFFFFF">
              <a:lumMod val="50000"/>
            </a:sysClr>
          </a:solidFill>
        </a:ln>
      </c:spPr>
    </c:plotArea>
    <c:legend>
      <c:legendPos val="b"/>
      <c:layout>
        <c:manualLayout>
          <c:xMode val="edge"/>
          <c:yMode val="edge"/>
          <c:x val="0.25565217391304823"/>
          <c:y val="0.89802631578947367"/>
          <c:w val="0.48521739130435554"/>
          <c:h val="7.2368421052633816E-2"/>
        </c:manualLayout>
      </c:layout>
      <c:overlay val="0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AR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AR"/>
    </a:p>
  </c:txPr>
  <c:printSettings>
    <c:headerFooter/>
    <c:pageMargins b="0.75000000000001121" l="0.70000000000000062" r="0.70000000000000062" t="0.75000000000001121" header="0.30000000000000032" footer="0.30000000000000032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AR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'G 1.1.15 a 17 '!$J$25</c:f>
              <c:strCache>
                <c:ptCount val="1"/>
                <c:pt idx="0">
                  <c:v>Doctorado </c:v>
                </c:pt>
              </c:strCache>
            </c:strRef>
          </c:tx>
          <c:spPr>
            <a:solidFill>
              <a:schemeClr val="tx1">
                <a:lumMod val="75000"/>
                <a:lumOff val="25000"/>
              </a:schemeClr>
            </a:solidFill>
          </c:spPr>
          <c:invertIfNegative val="0"/>
          <c:dLbls>
            <c:dLbl>
              <c:idx val="3"/>
              <c:delete val="1"/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A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 1.1.15 a 17 '!$C$6:$F$6</c:f>
              <c:strCache>
                <c:ptCount val="4"/>
                <c:pt idx="0">
                  <c:v>Estatal</c:v>
                </c:pt>
                <c:pt idx="1">
                  <c:v>Privado</c:v>
                </c:pt>
                <c:pt idx="2">
                  <c:v>Internacional</c:v>
                </c:pt>
                <c:pt idx="3">
                  <c:v>Extranjero</c:v>
                </c:pt>
              </c:strCache>
            </c:strRef>
          </c:cat>
          <c:val>
            <c:numRef>
              <c:f>'G 1.1.15 a 17 '!$K$25:$N$25</c:f>
              <c:numCache>
                <c:formatCode>0.00</c:formatCode>
                <c:ptCount val="4"/>
                <c:pt idx="0">
                  <c:v>0.19517709118311982</c:v>
                </c:pt>
                <c:pt idx="1">
                  <c:v>6.4272782136391066E-2</c:v>
                </c:pt>
                <c:pt idx="2">
                  <c:v>9.7024579560155231E-3</c:v>
                </c:pt>
                <c:pt idx="3">
                  <c:v>0</c:v>
                </c:pt>
              </c:numCache>
            </c:numRef>
          </c:val>
        </c:ser>
        <c:ser>
          <c:idx val="1"/>
          <c:order val="1"/>
          <c:tx>
            <c:strRef>
              <c:f>'G 1.1.15 a 17 '!$J$26</c:f>
              <c:strCache>
                <c:ptCount val="1"/>
                <c:pt idx="0">
                  <c:v>Maestría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</c:spPr>
          <c:invertIfNegative val="0"/>
          <c:dLbls>
            <c:dLbl>
              <c:idx val="2"/>
              <c:layout>
                <c:manualLayout>
                  <c:x val="8.5023172394436921E-17"/>
                  <c:y val="-3.0701754385964952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A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 1.1.15 a 17 '!$C$6:$F$6</c:f>
              <c:strCache>
                <c:ptCount val="4"/>
                <c:pt idx="0">
                  <c:v>Estatal</c:v>
                </c:pt>
                <c:pt idx="1">
                  <c:v>Privado</c:v>
                </c:pt>
                <c:pt idx="2">
                  <c:v>Internacional</c:v>
                </c:pt>
                <c:pt idx="3">
                  <c:v>Extranjero</c:v>
                </c:pt>
              </c:strCache>
            </c:strRef>
          </c:cat>
          <c:val>
            <c:numRef>
              <c:f>'G 1.1.15 a 17 '!$K$26:$N$26</c:f>
              <c:numCache>
                <c:formatCode>0.00</c:formatCode>
                <c:ptCount val="4"/>
                <c:pt idx="0">
                  <c:v>0.15473499120823914</c:v>
                </c:pt>
                <c:pt idx="1">
                  <c:v>0.45835847917923961</c:v>
                </c:pt>
                <c:pt idx="2">
                  <c:v>7.3091849935316949E-2</c:v>
                </c:pt>
                <c:pt idx="3">
                  <c:v>1</c:v>
                </c:pt>
              </c:numCache>
            </c:numRef>
          </c:val>
        </c:ser>
        <c:ser>
          <c:idx val="2"/>
          <c:order val="2"/>
          <c:tx>
            <c:strRef>
              <c:f>'G 1.1.15 a 17 '!$J$27</c:f>
              <c:strCache>
                <c:ptCount val="1"/>
                <c:pt idx="0">
                  <c:v>Especialidad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</c:spPr>
          <c:invertIfNegative val="0"/>
          <c:dLbls>
            <c:dLbl>
              <c:idx val="3"/>
              <c:delete val="1"/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A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 1.1.15 a 17 '!$C$6:$F$6</c:f>
              <c:strCache>
                <c:ptCount val="4"/>
                <c:pt idx="0">
                  <c:v>Estatal</c:v>
                </c:pt>
                <c:pt idx="1">
                  <c:v>Privado</c:v>
                </c:pt>
                <c:pt idx="2">
                  <c:v>Internacional</c:v>
                </c:pt>
                <c:pt idx="3">
                  <c:v>Extranjero</c:v>
                </c:pt>
              </c:strCache>
            </c:strRef>
          </c:cat>
          <c:val>
            <c:numRef>
              <c:f>'G 1.1.15 a 17 '!$K$27:$N$27</c:f>
              <c:numCache>
                <c:formatCode>0.00</c:formatCode>
                <c:ptCount val="4"/>
                <c:pt idx="0">
                  <c:v>0.65008791760864104</c:v>
                </c:pt>
                <c:pt idx="1">
                  <c:v>0.47736873868436935</c:v>
                </c:pt>
                <c:pt idx="2">
                  <c:v>0.91720569210866754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86009856"/>
        <c:axId val="186032128"/>
      </c:barChart>
      <c:catAx>
        <c:axId val="1860098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AR"/>
          </a:p>
        </c:txPr>
        <c:crossAx val="186032128"/>
        <c:crosses val="autoZero"/>
        <c:auto val="1"/>
        <c:lblAlgn val="ctr"/>
        <c:lblOffset val="100"/>
        <c:noMultiLvlLbl val="0"/>
      </c:catAx>
      <c:valAx>
        <c:axId val="186032128"/>
        <c:scaling>
          <c:orientation val="minMax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AR"/>
          </a:p>
        </c:txPr>
        <c:crossAx val="186009856"/>
        <c:crosses val="autoZero"/>
        <c:crossBetween val="between"/>
      </c:valAx>
      <c:spPr>
        <a:ln>
          <a:solidFill>
            <a:sysClr val="window" lastClr="FFFFFF">
              <a:lumMod val="50000"/>
            </a:sysClr>
          </a:solidFill>
        </a:ln>
      </c:spPr>
    </c:plotArea>
    <c:legend>
      <c:legendPos val="b"/>
      <c:layout>
        <c:manualLayout>
          <c:xMode val="edge"/>
          <c:yMode val="edge"/>
          <c:x val="0.25565217391304823"/>
          <c:y val="0.89802631578947367"/>
          <c:w val="0.48521739130435554"/>
          <c:h val="7.2368421052633816E-2"/>
        </c:manualLayout>
      </c:layout>
      <c:overlay val="0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AR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AR"/>
    </a:p>
  </c:txPr>
  <c:printSettings>
    <c:headerFooter/>
    <c:pageMargins b="0.75000000000001144" l="0.70000000000000062" r="0.70000000000000062" t="0.75000000000001144" header="0.30000000000000032" footer="0.30000000000000032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A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5674216057743446E-2"/>
          <c:y val="4.4502674685397134E-2"/>
          <c:w val="0.87921408610078799"/>
          <c:h val="0.6753935334607437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 1.1.18prov'!$N$10</c:f>
              <c:strCache>
                <c:ptCount val="1"/>
                <c:pt idx="0">
                  <c:v>Doctorado</c:v>
                </c:pt>
              </c:strCache>
            </c:strRef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 1.1.18prov'!$M$11:$M$15</c:f>
              <c:strCache>
                <c:ptCount val="5"/>
                <c:pt idx="0">
                  <c:v>Ciencias Aplicadas</c:v>
                </c:pt>
                <c:pt idx="1">
                  <c:v>Ciencias Básicas</c:v>
                </c:pt>
                <c:pt idx="2">
                  <c:v>Ciencias de la Salud</c:v>
                </c:pt>
                <c:pt idx="3">
                  <c:v>Ciencias Humanas</c:v>
                </c:pt>
                <c:pt idx="4">
                  <c:v>Ciencias Sociales</c:v>
                </c:pt>
              </c:strCache>
            </c:strRef>
          </c:cat>
          <c:val>
            <c:numRef>
              <c:f>'G 1.1.18prov'!$N$11:$N$15</c:f>
              <c:numCache>
                <c:formatCode>#,##0</c:formatCode>
                <c:ptCount val="5"/>
                <c:pt idx="0">
                  <c:v>3745</c:v>
                </c:pt>
                <c:pt idx="1">
                  <c:v>4335</c:v>
                </c:pt>
                <c:pt idx="2">
                  <c:v>2062</c:v>
                </c:pt>
                <c:pt idx="3">
                  <c:v>5511</c:v>
                </c:pt>
                <c:pt idx="4">
                  <c:v>8273</c:v>
                </c:pt>
              </c:numCache>
            </c:numRef>
          </c:val>
        </c:ser>
        <c:ser>
          <c:idx val="1"/>
          <c:order val="1"/>
          <c:tx>
            <c:strRef>
              <c:f>'G 1.1.18prov'!$O$10</c:f>
              <c:strCache>
                <c:ptCount val="1"/>
                <c:pt idx="0">
                  <c:v>Maestría</c:v>
                </c:pt>
              </c:strCache>
            </c:strRef>
          </c:tx>
          <c:spPr>
            <a:solidFill>
              <a:srgbClr val="808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 1.1.18prov'!$M$11:$M$15</c:f>
              <c:strCache>
                <c:ptCount val="5"/>
                <c:pt idx="0">
                  <c:v>Ciencias Aplicadas</c:v>
                </c:pt>
                <c:pt idx="1">
                  <c:v>Ciencias Básicas</c:v>
                </c:pt>
                <c:pt idx="2">
                  <c:v>Ciencias de la Salud</c:v>
                </c:pt>
                <c:pt idx="3">
                  <c:v>Ciencias Humanas</c:v>
                </c:pt>
                <c:pt idx="4">
                  <c:v>Ciencias Sociales</c:v>
                </c:pt>
              </c:strCache>
            </c:strRef>
          </c:cat>
          <c:val>
            <c:numRef>
              <c:f>'G 1.1.18prov'!$O$11:$O$15</c:f>
              <c:numCache>
                <c:formatCode>#,##0</c:formatCode>
                <c:ptCount val="5"/>
                <c:pt idx="0">
                  <c:v>6237</c:v>
                </c:pt>
                <c:pt idx="1">
                  <c:v>1435</c:v>
                </c:pt>
                <c:pt idx="2">
                  <c:v>4111</c:v>
                </c:pt>
                <c:pt idx="3">
                  <c:v>11188</c:v>
                </c:pt>
                <c:pt idx="4">
                  <c:v>31160</c:v>
                </c:pt>
              </c:numCache>
            </c:numRef>
          </c:val>
        </c:ser>
        <c:ser>
          <c:idx val="2"/>
          <c:order val="2"/>
          <c:tx>
            <c:strRef>
              <c:f>'G 1.1.18prov'!$P$10</c:f>
              <c:strCache>
                <c:ptCount val="1"/>
                <c:pt idx="0">
                  <c:v>Especialidad</c:v>
                </c:pt>
              </c:strCache>
            </c:strRef>
          </c:tx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 1.1.18prov'!$M$11:$M$15</c:f>
              <c:strCache>
                <c:ptCount val="5"/>
                <c:pt idx="0">
                  <c:v>Ciencias Aplicadas</c:v>
                </c:pt>
                <c:pt idx="1">
                  <c:v>Ciencias Básicas</c:v>
                </c:pt>
                <c:pt idx="2">
                  <c:v>Ciencias de la Salud</c:v>
                </c:pt>
                <c:pt idx="3">
                  <c:v>Ciencias Humanas</c:v>
                </c:pt>
                <c:pt idx="4">
                  <c:v>Ciencias Sociales</c:v>
                </c:pt>
              </c:strCache>
            </c:strRef>
          </c:cat>
          <c:val>
            <c:numRef>
              <c:f>'G 1.1.18prov'!$P$11:$P$15</c:f>
              <c:numCache>
                <c:formatCode>#,##0</c:formatCode>
                <c:ptCount val="5"/>
                <c:pt idx="0">
                  <c:v>9540</c:v>
                </c:pt>
                <c:pt idx="1">
                  <c:v>725</c:v>
                </c:pt>
                <c:pt idx="2">
                  <c:v>15827</c:v>
                </c:pt>
                <c:pt idx="3">
                  <c:v>14989</c:v>
                </c:pt>
                <c:pt idx="4">
                  <c:v>24825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5853440"/>
        <c:axId val="185854976"/>
      </c:barChart>
      <c:catAx>
        <c:axId val="1858534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AR"/>
          </a:p>
        </c:txPr>
        <c:crossAx val="185854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5854976"/>
        <c:scaling>
          <c:orientation val="minMax"/>
          <c:max val="320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AR"/>
          </a:p>
        </c:txPr>
        <c:crossAx val="185853440"/>
        <c:crosses val="autoZero"/>
        <c:crossBetween val="between"/>
        <c:majorUnit val="2000"/>
      </c:valAx>
      <c:spPr>
        <a:noFill/>
        <a:ln w="9525"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20646067415730632"/>
          <c:y val="0.91436464088397751"/>
          <c:w val="0.6390449438202247"/>
          <c:h val="6.6298342541436517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8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AR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4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AR"/>
    </a:p>
  </c:txPr>
  <c:printSettings>
    <c:headerFooter alignWithMargins="0"/>
    <c:pageMargins b="0.39370078740157488" l="0.39370078740157488" r="0.39370078740157488" t="0.39370078740157488" header="0" footer="0"/>
    <c:pageSetup paperSize="9" orientation="landscape"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A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5674216057743446E-2"/>
          <c:y val="4.4502674685397134E-2"/>
          <c:w val="0.87921408610078822"/>
          <c:h val="0.6753935334607439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'G. 1.1.19'!$M$11</c:f>
              <c:strCache>
                <c:ptCount val="1"/>
                <c:pt idx="0">
                  <c:v>Doctorado</c:v>
                </c:pt>
              </c:strCache>
            </c:strRef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'G. 1.1.19'!$L$12:$L$16</c:f>
              <c:strCache>
                <c:ptCount val="5"/>
                <c:pt idx="0">
                  <c:v>Ciencias Aplicadas</c:v>
                </c:pt>
                <c:pt idx="1">
                  <c:v>Ciencias Básicas</c:v>
                </c:pt>
                <c:pt idx="2">
                  <c:v>Ciencias de la Salud</c:v>
                </c:pt>
                <c:pt idx="3">
                  <c:v>Ciencias Humanas</c:v>
                </c:pt>
                <c:pt idx="4">
                  <c:v>Ciencias Sociales</c:v>
                </c:pt>
              </c:strCache>
            </c:strRef>
          </c:cat>
          <c:val>
            <c:numRef>
              <c:f>'G. 1.1.19'!$M$12:$M$16</c:f>
              <c:numCache>
                <c:formatCode>#,##0</c:formatCode>
                <c:ptCount val="5"/>
                <c:pt idx="0">
                  <c:v>768</c:v>
                </c:pt>
                <c:pt idx="1">
                  <c:v>990</c:v>
                </c:pt>
                <c:pt idx="2">
                  <c:v>577</c:v>
                </c:pt>
                <c:pt idx="3">
                  <c:v>920</c:v>
                </c:pt>
                <c:pt idx="4">
                  <c:v>1571</c:v>
                </c:pt>
              </c:numCache>
            </c:numRef>
          </c:val>
        </c:ser>
        <c:ser>
          <c:idx val="1"/>
          <c:order val="1"/>
          <c:tx>
            <c:strRef>
              <c:f>'G. 1.1.19'!$N$11</c:f>
              <c:strCache>
                <c:ptCount val="1"/>
                <c:pt idx="0">
                  <c:v>Maestría</c:v>
                </c:pt>
              </c:strCache>
            </c:strRef>
          </c:tx>
          <c:spPr>
            <a:solidFill>
              <a:srgbClr val="808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'G. 1.1.19'!$L$12:$L$16</c:f>
              <c:strCache>
                <c:ptCount val="5"/>
                <c:pt idx="0">
                  <c:v>Ciencias Aplicadas</c:v>
                </c:pt>
                <c:pt idx="1">
                  <c:v>Ciencias Básicas</c:v>
                </c:pt>
                <c:pt idx="2">
                  <c:v>Ciencias de la Salud</c:v>
                </c:pt>
                <c:pt idx="3">
                  <c:v>Ciencias Humanas</c:v>
                </c:pt>
                <c:pt idx="4">
                  <c:v>Ciencias Sociales</c:v>
                </c:pt>
              </c:strCache>
            </c:strRef>
          </c:cat>
          <c:val>
            <c:numRef>
              <c:f>'G. 1.1.19'!$N$12:$N$16</c:f>
              <c:numCache>
                <c:formatCode>#,##0</c:formatCode>
                <c:ptCount val="5"/>
                <c:pt idx="0">
                  <c:v>1537</c:v>
                </c:pt>
                <c:pt idx="1">
                  <c:v>312</c:v>
                </c:pt>
                <c:pt idx="2">
                  <c:v>1104</c:v>
                </c:pt>
                <c:pt idx="3">
                  <c:v>2598</c:v>
                </c:pt>
                <c:pt idx="4">
                  <c:v>8693</c:v>
                </c:pt>
              </c:numCache>
            </c:numRef>
          </c:val>
        </c:ser>
        <c:ser>
          <c:idx val="2"/>
          <c:order val="2"/>
          <c:tx>
            <c:strRef>
              <c:f>'G. 1.1.19'!$O$11</c:f>
              <c:strCache>
                <c:ptCount val="1"/>
                <c:pt idx="0">
                  <c:v>Especialidad</c:v>
                </c:pt>
              </c:strCache>
            </c:strRef>
          </c:tx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'G. 1.1.19'!$L$12:$L$16</c:f>
              <c:strCache>
                <c:ptCount val="5"/>
                <c:pt idx="0">
                  <c:v>Ciencias Aplicadas</c:v>
                </c:pt>
                <c:pt idx="1">
                  <c:v>Ciencias Básicas</c:v>
                </c:pt>
                <c:pt idx="2">
                  <c:v>Ciencias de la Salud</c:v>
                </c:pt>
                <c:pt idx="3">
                  <c:v>Ciencias Humanas</c:v>
                </c:pt>
                <c:pt idx="4">
                  <c:v>Ciencias Sociales</c:v>
                </c:pt>
              </c:strCache>
            </c:strRef>
          </c:cat>
          <c:val>
            <c:numRef>
              <c:f>'G. 1.1.19'!$O$12:$O$16</c:f>
              <c:numCache>
                <c:formatCode>#,##0</c:formatCode>
                <c:ptCount val="5"/>
                <c:pt idx="0">
                  <c:v>2519</c:v>
                </c:pt>
                <c:pt idx="1">
                  <c:v>192</c:v>
                </c:pt>
                <c:pt idx="2">
                  <c:v>5172</c:v>
                </c:pt>
                <c:pt idx="3">
                  <c:v>3468</c:v>
                </c:pt>
                <c:pt idx="4">
                  <c:v>6216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6290944"/>
        <c:axId val="186292480"/>
      </c:barChart>
      <c:catAx>
        <c:axId val="1862909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AR"/>
          </a:p>
        </c:txPr>
        <c:crossAx val="186292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6292480"/>
        <c:scaling>
          <c:orientation val="minMax"/>
          <c:max val="160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AR"/>
          </a:p>
        </c:txPr>
        <c:crossAx val="186290944"/>
        <c:crosses val="autoZero"/>
        <c:crossBetween val="between"/>
        <c:majorUnit val="2000"/>
      </c:valAx>
      <c:spPr>
        <a:noFill/>
        <a:ln w="9525"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20646067415730632"/>
          <c:y val="0.91436464088397751"/>
          <c:w val="0.6390449438202247"/>
          <c:h val="6.6298342541436517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8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AR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4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AR"/>
    </a:p>
  </c:txPr>
  <c:printSettings>
    <c:headerFooter alignWithMargins="0"/>
    <c:pageMargins b="0.39370078740157488" l="0.39370078740157488" r="0.39370078740157488" t="0.39370078740157488" header="0" footer="0"/>
    <c:pageSetup paperSize="9" orientation="landscape"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A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9990978800180533E-2"/>
          <c:y val="7.2972972972972977E-2"/>
          <c:w val="0.89174619137069688"/>
          <c:h val="0.6594603297354385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'C.1.1.27'!$C$5</c:f>
              <c:strCache>
                <c:ptCount val="1"/>
                <c:pt idx="0">
                  <c:v>Doctorado</c:v>
                </c:pt>
              </c:strCache>
            </c:strRef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'C.1.1.27'!$A$9:$A$13</c:f>
              <c:strCache>
                <c:ptCount val="5"/>
                <c:pt idx="0">
                  <c:v>Ciencias Aplicadas</c:v>
                </c:pt>
                <c:pt idx="1">
                  <c:v>Ciencias Básicas</c:v>
                </c:pt>
                <c:pt idx="2">
                  <c:v>Ciencias de la Salud</c:v>
                </c:pt>
                <c:pt idx="3">
                  <c:v>Ciencias Humanas</c:v>
                </c:pt>
                <c:pt idx="4">
                  <c:v>Ciencias Sociales</c:v>
                </c:pt>
              </c:strCache>
            </c:strRef>
          </c:cat>
          <c:val>
            <c:numRef>
              <c:f>'C.1.1.27'!$C$9:$C$13</c:f>
              <c:numCache>
                <c:formatCode>#,##0</c:formatCode>
                <c:ptCount val="5"/>
                <c:pt idx="0">
                  <c:v>446</c:v>
                </c:pt>
                <c:pt idx="1">
                  <c:v>653</c:v>
                </c:pt>
                <c:pt idx="2">
                  <c:v>154</c:v>
                </c:pt>
                <c:pt idx="3">
                  <c:v>427</c:v>
                </c:pt>
                <c:pt idx="4">
                  <c:v>496</c:v>
                </c:pt>
              </c:numCache>
            </c:numRef>
          </c:val>
        </c:ser>
        <c:ser>
          <c:idx val="1"/>
          <c:order val="1"/>
          <c:tx>
            <c:strRef>
              <c:f>'C.1.1.27'!$D$5</c:f>
              <c:strCache>
                <c:ptCount val="1"/>
                <c:pt idx="0">
                  <c:v>Maestría</c:v>
                </c:pt>
              </c:strCache>
            </c:strRef>
          </c:tx>
          <c:spPr>
            <a:solidFill>
              <a:srgbClr val="808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'C.1.1.27'!$A$9:$A$13</c:f>
              <c:strCache>
                <c:ptCount val="5"/>
                <c:pt idx="0">
                  <c:v>Ciencias Aplicadas</c:v>
                </c:pt>
                <c:pt idx="1">
                  <c:v>Ciencias Básicas</c:v>
                </c:pt>
                <c:pt idx="2">
                  <c:v>Ciencias de la Salud</c:v>
                </c:pt>
                <c:pt idx="3">
                  <c:v>Ciencias Humanas</c:v>
                </c:pt>
                <c:pt idx="4">
                  <c:v>Ciencias Sociales</c:v>
                </c:pt>
              </c:strCache>
            </c:strRef>
          </c:cat>
          <c:val>
            <c:numRef>
              <c:f>'C.1.1.27'!$D$9:$D$13</c:f>
              <c:numCache>
                <c:formatCode>#,##0</c:formatCode>
                <c:ptCount val="5"/>
                <c:pt idx="0">
                  <c:v>335</c:v>
                </c:pt>
                <c:pt idx="1">
                  <c:v>126</c:v>
                </c:pt>
                <c:pt idx="2">
                  <c:v>200</c:v>
                </c:pt>
                <c:pt idx="3">
                  <c:v>503</c:v>
                </c:pt>
                <c:pt idx="4">
                  <c:v>2064</c:v>
                </c:pt>
              </c:numCache>
            </c:numRef>
          </c:val>
        </c:ser>
        <c:ser>
          <c:idx val="2"/>
          <c:order val="2"/>
          <c:tx>
            <c:strRef>
              <c:f>'C.1.1.27'!$E$5</c:f>
              <c:strCache>
                <c:ptCount val="1"/>
                <c:pt idx="0">
                  <c:v>Especialidad</c:v>
                </c:pt>
              </c:strCache>
            </c:strRef>
          </c:tx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'C.1.1.27'!$A$9:$A$13</c:f>
              <c:strCache>
                <c:ptCount val="5"/>
                <c:pt idx="0">
                  <c:v>Ciencias Aplicadas</c:v>
                </c:pt>
                <c:pt idx="1">
                  <c:v>Ciencias Básicas</c:v>
                </c:pt>
                <c:pt idx="2">
                  <c:v>Ciencias de la Salud</c:v>
                </c:pt>
                <c:pt idx="3">
                  <c:v>Ciencias Humanas</c:v>
                </c:pt>
                <c:pt idx="4">
                  <c:v>Ciencias Sociales</c:v>
                </c:pt>
              </c:strCache>
            </c:strRef>
          </c:cat>
          <c:val>
            <c:numRef>
              <c:f>'C.1.1.27'!$E$9:$E$13</c:f>
              <c:numCache>
                <c:formatCode>#,##0</c:formatCode>
                <c:ptCount val="5"/>
                <c:pt idx="0">
                  <c:v>1441</c:v>
                </c:pt>
                <c:pt idx="1">
                  <c:v>38</c:v>
                </c:pt>
                <c:pt idx="2">
                  <c:v>2475</c:v>
                </c:pt>
                <c:pt idx="3">
                  <c:v>2060</c:v>
                </c:pt>
                <c:pt idx="4">
                  <c:v>2199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6093568"/>
        <c:axId val="186095104"/>
      </c:barChart>
      <c:catAx>
        <c:axId val="186093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AR"/>
          </a:p>
        </c:txPr>
        <c:crossAx val="186095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6095104"/>
        <c:scaling>
          <c:orientation val="minMax"/>
          <c:max val="32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AR"/>
          </a:p>
        </c:txPr>
        <c:crossAx val="186093568"/>
        <c:crosses val="autoZero"/>
        <c:crossBetween val="between"/>
        <c:majorUnit val="200"/>
      </c:valAx>
      <c:spPr>
        <a:noFill/>
        <a:ln w="9525"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21380243572395141"/>
          <c:y val="0.91621621621621618"/>
          <c:w val="0.61569688768607356"/>
          <c:h val="6.4864864864864882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AR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AR"/>
    </a:p>
  </c:txPr>
  <c:printSettings>
    <c:headerFooter alignWithMargins="0"/>
    <c:pageMargins b="1" l="0.75000000000001088" r="0.75000000000001088" t="1" header="0" footer="0"/>
    <c:pageSetup paperSize="9" orientation="landscape"/>
  </c:printSettings>
  <c:userShapes r:id="rId1"/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A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
</a:t>
            </a:r>
          </a:p>
        </c:rich>
      </c:tx>
      <c:layout>
        <c:manualLayout>
          <c:xMode val="edge"/>
          <c:yMode val="edge"/>
          <c:x val="0.49735519171215387"/>
          <c:y val="3.066044801953713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751461622852703E-2"/>
          <c:y val="6.6401807687708106E-2"/>
          <c:w val="0.89418104923767316"/>
          <c:h val="0.7311329174492896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'C 1.1.28'!$C$5</c:f>
              <c:strCache>
                <c:ptCount val="1"/>
                <c:pt idx="0">
                  <c:v>Doctorado</c:v>
                </c:pt>
              </c:strCache>
            </c:strRef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'C 1.1.28'!$A$9:$A$15</c:f>
              <c:strCache>
                <c:ptCount val="7"/>
                <c:pt idx="0">
                  <c:v>Región Bonaerense</c:v>
                </c:pt>
                <c:pt idx="1">
                  <c:v>Región Centro-Este</c:v>
                </c:pt>
                <c:pt idx="2">
                  <c:v>Región Centro-Oeste</c:v>
                </c:pt>
                <c:pt idx="3">
                  <c:v>Región Metropolitana</c:v>
                </c:pt>
                <c:pt idx="4">
                  <c:v>Región Noreste</c:v>
                </c:pt>
                <c:pt idx="5">
                  <c:v>Región Noroeste</c:v>
                </c:pt>
                <c:pt idx="6">
                  <c:v>Región Sur</c:v>
                </c:pt>
              </c:strCache>
            </c:strRef>
          </c:cat>
          <c:val>
            <c:numRef>
              <c:f>'C 1.1.28'!$C$9:$C$15</c:f>
              <c:numCache>
                <c:formatCode>#,##0</c:formatCode>
                <c:ptCount val="7"/>
                <c:pt idx="0">
                  <c:v>4072</c:v>
                </c:pt>
                <c:pt idx="1">
                  <c:v>3402</c:v>
                </c:pt>
                <c:pt idx="2">
                  <c:v>4860</c:v>
                </c:pt>
                <c:pt idx="3">
                  <c:v>8946</c:v>
                </c:pt>
                <c:pt idx="4">
                  <c:v>866</c:v>
                </c:pt>
                <c:pt idx="5">
                  <c:v>1486</c:v>
                </c:pt>
                <c:pt idx="6">
                  <c:v>361</c:v>
                </c:pt>
              </c:numCache>
            </c:numRef>
          </c:val>
        </c:ser>
        <c:ser>
          <c:idx val="1"/>
          <c:order val="1"/>
          <c:tx>
            <c:strRef>
              <c:f>'C 1.1.28'!$D$5</c:f>
              <c:strCache>
                <c:ptCount val="1"/>
                <c:pt idx="0">
                  <c:v>Maestría</c:v>
                </c:pt>
              </c:strCache>
            </c:strRef>
          </c:tx>
          <c:spPr>
            <a:solidFill>
              <a:srgbClr val="808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'C 1.1.28'!$A$9:$A$15</c:f>
              <c:strCache>
                <c:ptCount val="7"/>
                <c:pt idx="0">
                  <c:v>Región Bonaerense</c:v>
                </c:pt>
                <c:pt idx="1">
                  <c:v>Región Centro-Este</c:v>
                </c:pt>
                <c:pt idx="2">
                  <c:v>Región Centro-Oeste</c:v>
                </c:pt>
                <c:pt idx="3">
                  <c:v>Región Metropolitana</c:v>
                </c:pt>
                <c:pt idx="4">
                  <c:v>Región Noreste</c:v>
                </c:pt>
                <c:pt idx="5">
                  <c:v>Región Noroeste</c:v>
                </c:pt>
                <c:pt idx="6">
                  <c:v>Región Sur</c:v>
                </c:pt>
              </c:strCache>
            </c:strRef>
          </c:cat>
          <c:val>
            <c:numRef>
              <c:f>'C 1.1.28'!$D$9:$D$15</c:f>
              <c:numCache>
                <c:formatCode>#,##0</c:formatCode>
                <c:ptCount val="7"/>
                <c:pt idx="0">
                  <c:v>5914</c:v>
                </c:pt>
                <c:pt idx="1">
                  <c:v>6195</c:v>
                </c:pt>
                <c:pt idx="2">
                  <c:v>8495</c:v>
                </c:pt>
                <c:pt idx="3">
                  <c:v>28331</c:v>
                </c:pt>
                <c:pt idx="4">
                  <c:v>1234</c:v>
                </c:pt>
                <c:pt idx="5">
                  <c:v>2526</c:v>
                </c:pt>
                <c:pt idx="6">
                  <c:v>1436</c:v>
                </c:pt>
              </c:numCache>
            </c:numRef>
          </c:val>
        </c:ser>
        <c:ser>
          <c:idx val="2"/>
          <c:order val="2"/>
          <c:tx>
            <c:strRef>
              <c:f>'C 1.1.28'!$E$5</c:f>
              <c:strCache>
                <c:ptCount val="1"/>
                <c:pt idx="0">
                  <c:v>Especialidad</c:v>
                </c:pt>
              </c:strCache>
            </c:strRef>
          </c:tx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'C 1.1.28'!$A$9:$A$15</c:f>
              <c:strCache>
                <c:ptCount val="7"/>
                <c:pt idx="0">
                  <c:v>Región Bonaerense</c:v>
                </c:pt>
                <c:pt idx="1">
                  <c:v>Región Centro-Este</c:v>
                </c:pt>
                <c:pt idx="2">
                  <c:v>Región Centro-Oeste</c:v>
                </c:pt>
                <c:pt idx="3">
                  <c:v>Región Metropolitana</c:v>
                </c:pt>
                <c:pt idx="4">
                  <c:v>Región Noreste</c:v>
                </c:pt>
                <c:pt idx="5">
                  <c:v>Región Noroeste</c:v>
                </c:pt>
                <c:pt idx="6">
                  <c:v>Región Sur</c:v>
                </c:pt>
              </c:strCache>
            </c:strRef>
          </c:cat>
          <c:val>
            <c:numRef>
              <c:f>'C 1.1.28'!$E$9:$E$15</c:f>
              <c:numCache>
                <c:formatCode>#,##0</c:formatCode>
                <c:ptCount val="7"/>
                <c:pt idx="0">
                  <c:v>6040</c:v>
                </c:pt>
                <c:pt idx="1">
                  <c:v>10952</c:v>
                </c:pt>
                <c:pt idx="2">
                  <c:v>9002</c:v>
                </c:pt>
                <c:pt idx="3">
                  <c:v>32285</c:v>
                </c:pt>
                <c:pt idx="4">
                  <c:v>2291</c:v>
                </c:pt>
                <c:pt idx="5">
                  <c:v>3680</c:v>
                </c:pt>
                <c:pt idx="6">
                  <c:v>1778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6125696"/>
        <c:axId val="186139776"/>
      </c:barChart>
      <c:catAx>
        <c:axId val="1861256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AR"/>
          </a:p>
        </c:txPr>
        <c:crossAx val="186139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6139776"/>
        <c:scaling>
          <c:orientation val="minMax"/>
          <c:max val="340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AR"/>
          </a:p>
        </c:txPr>
        <c:crossAx val="186125696"/>
        <c:crosses val="autoZero"/>
        <c:crossBetween val="between"/>
        <c:majorUnit val="20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30952380952381597"/>
          <c:y val="0.9287411016069036"/>
          <c:w val="0.45370370370370372"/>
          <c:h val="5.7007118714477278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AR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AR"/>
    </a:p>
  </c:txPr>
  <c:printSettings>
    <c:headerFooter alignWithMargins="0"/>
    <c:pageMargins b="0.39370078740157488" l="0.39370078740157488" r="0.39370078740157488" t="0.39370078740157488" header="0" footer="0"/>
    <c:pageSetup paperSize="9" orientation="landscape"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A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
</a:t>
            </a:r>
          </a:p>
        </c:rich>
      </c:tx>
      <c:layout>
        <c:manualLayout>
          <c:xMode val="edge"/>
          <c:yMode val="edge"/>
          <c:x val="0.49735519171215387"/>
          <c:y val="3.066044801953713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751461622852703E-2"/>
          <c:y val="6.6401807687708106E-2"/>
          <c:w val="0.89418104923767316"/>
          <c:h val="0.7311329174492896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'c.1.1.29'!$C$6</c:f>
              <c:strCache>
                <c:ptCount val="1"/>
                <c:pt idx="0">
                  <c:v>Doctorado</c:v>
                </c:pt>
              </c:strCache>
            </c:strRef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'c.1.1.29'!$A$10:$A$16</c:f>
              <c:strCache>
                <c:ptCount val="7"/>
                <c:pt idx="0">
                  <c:v>Región Bonaerense</c:v>
                </c:pt>
                <c:pt idx="1">
                  <c:v>Región Centro-Este</c:v>
                </c:pt>
                <c:pt idx="2">
                  <c:v>Región Centro-Oeste</c:v>
                </c:pt>
                <c:pt idx="3">
                  <c:v>Región Metropolitana</c:v>
                </c:pt>
                <c:pt idx="4">
                  <c:v>Región Noreste</c:v>
                </c:pt>
                <c:pt idx="5">
                  <c:v>Región Noroeste</c:v>
                </c:pt>
                <c:pt idx="6">
                  <c:v>Región Sur</c:v>
                </c:pt>
              </c:strCache>
            </c:strRef>
          </c:cat>
          <c:val>
            <c:numRef>
              <c:f>'c.1.1.29'!$C$10:$C$16</c:f>
              <c:numCache>
                <c:formatCode>#,##0</c:formatCode>
                <c:ptCount val="7"/>
                <c:pt idx="0">
                  <c:v>729</c:v>
                </c:pt>
                <c:pt idx="1">
                  <c:v>678</c:v>
                </c:pt>
                <c:pt idx="2">
                  <c:v>953</c:v>
                </c:pt>
                <c:pt idx="3">
                  <c:v>2000</c:v>
                </c:pt>
                <c:pt idx="4">
                  <c:v>228</c:v>
                </c:pt>
                <c:pt idx="5">
                  <c:v>221</c:v>
                </c:pt>
                <c:pt idx="6">
                  <c:v>65</c:v>
                </c:pt>
              </c:numCache>
            </c:numRef>
          </c:val>
        </c:ser>
        <c:ser>
          <c:idx val="1"/>
          <c:order val="1"/>
          <c:tx>
            <c:strRef>
              <c:f>'c.1.1.29'!$D$6</c:f>
              <c:strCache>
                <c:ptCount val="1"/>
                <c:pt idx="0">
                  <c:v>Maestría</c:v>
                </c:pt>
              </c:strCache>
            </c:strRef>
          </c:tx>
          <c:spPr>
            <a:solidFill>
              <a:srgbClr val="808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'c.1.1.29'!$A$10:$A$16</c:f>
              <c:strCache>
                <c:ptCount val="7"/>
                <c:pt idx="0">
                  <c:v>Región Bonaerense</c:v>
                </c:pt>
                <c:pt idx="1">
                  <c:v>Región Centro-Este</c:v>
                </c:pt>
                <c:pt idx="2">
                  <c:v>Región Centro-Oeste</c:v>
                </c:pt>
                <c:pt idx="3">
                  <c:v>Región Metropolitana</c:v>
                </c:pt>
                <c:pt idx="4">
                  <c:v>Región Noreste</c:v>
                </c:pt>
                <c:pt idx="5">
                  <c:v>Región Noroeste</c:v>
                </c:pt>
                <c:pt idx="6">
                  <c:v>Región Sur</c:v>
                </c:pt>
              </c:strCache>
            </c:strRef>
          </c:cat>
          <c:val>
            <c:numRef>
              <c:f>'c.1.1.29'!$D$10:$D$16</c:f>
              <c:numCache>
                <c:formatCode>#,##0</c:formatCode>
                <c:ptCount val="7"/>
                <c:pt idx="0">
                  <c:v>1414</c:v>
                </c:pt>
                <c:pt idx="1">
                  <c:v>1290</c:v>
                </c:pt>
                <c:pt idx="2">
                  <c:v>2184</c:v>
                </c:pt>
                <c:pt idx="3">
                  <c:v>8273</c:v>
                </c:pt>
                <c:pt idx="4">
                  <c:v>491</c:v>
                </c:pt>
                <c:pt idx="5">
                  <c:v>352</c:v>
                </c:pt>
                <c:pt idx="6">
                  <c:v>240</c:v>
                </c:pt>
              </c:numCache>
            </c:numRef>
          </c:val>
        </c:ser>
        <c:ser>
          <c:idx val="2"/>
          <c:order val="2"/>
          <c:tx>
            <c:strRef>
              <c:f>'c.1.1.29'!$E$6</c:f>
              <c:strCache>
                <c:ptCount val="1"/>
                <c:pt idx="0">
                  <c:v>Especialidad</c:v>
                </c:pt>
              </c:strCache>
            </c:strRef>
          </c:tx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'c.1.1.29'!$A$10:$A$16</c:f>
              <c:strCache>
                <c:ptCount val="7"/>
                <c:pt idx="0">
                  <c:v>Región Bonaerense</c:v>
                </c:pt>
                <c:pt idx="1">
                  <c:v>Región Centro-Este</c:v>
                </c:pt>
                <c:pt idx="2">
                  <c:v>Región Centro-Oeste</c:v>
                </c:pt>
                <c:pt idx="3">
                  <c:v>Región Metropolitana</c:v>
                </c:pt>
                <c:pt idx="4">
                  <c:v>Región Noreste</c:v>
                </c:pt>
                <c:pt idx="5">
                  <c:v>Región Noroeste</c:v>
                </c:pt>
                <c:pt idx="6">
                  <c:v>Región Sur</c:v>
                </c:pt>
              </c:strCache>
            </c:strRef>
          </c:cat>
          <c:val>
            <c:numRef>
              <c:f>'c.1.1.29'!$E$10:$E$16</c:f>
              <c:numCache>
                <c:formatCode>#,##0</c:formatCode>
                <c:ptCount val="7"/>
                <c:pt idx="0">
                  <c:v>1110</c:v>
                </c:pt>
                <c:pt idx="1">
                  <c:v>1714</c:v>
                </c:pt>
                <c:pt idx="2">
                  <c:v>2399</c:v>
                </c:pt>
                <c:pt idx="3">
                  <c:v>10738</c:v>
                </c:pt>
                <c:pt idx="4">
                  <c:v>522</c:v>
                </c:pt>
                <c:pt idx="5">
                  <c:v>831</c:v>
                </c:pt>
                <c:pt idx="6">
                  <c:v>278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5461760"/>
        <c:axId val="185520896"/>
      </c:barChart>
      <c:catAx>
        <c:axId val="1854617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AR"/>
          </a:p>
        </c:txPr>
        <c:crossAx val="185520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5520896"/>
        <c:scaling>
          <c:orientation val="minMax"/>
          <c:max val="180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AR"/>
          </a:p>
        </c:txPr>
        <c:crossAx val="185461760"/>
        <c:crosses val="autoZero"/>
        <c:crossBetween val="between"/>
        <c:majorUnit val="20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30952380952381597"/>
          <c:y val="0.9287411016069036"/>
          <c:w val="0.45370370370370372"/>
          <c:h val="5.7007118714477278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AR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AR"/>
    </a:p>
  </c:txPr>
  <c:printSettings>
    <c:headerFooter alignWithMargins="0"/>
    <c:pageMargins b="0.39370078740157488" l="0.39370078740157488" r="0.39370078740157488" t="0.39370078740157488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AR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'G 1.1.2 a 1.1.4'!$O$12</c:f>
              <c:strCache>
                <c:ptCount val="1"/>
                <c:pt idx="0">
                  <c:v>Mujeres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 1.1.2 a 1.1.4'!$N$13:$N$14</c:f>
              <c:strCache>
                <c:ptCount val="2"/>
                <c:pt idx="0">
                  <c:v>Estatal</c:v>
                </c:pt>
                <c:pt idx="1">
                  <c:v>Privado</c:v>
                </c:pt>
              </c:strCache>
            </c:strRef>
          </c:cat>
          <c:val>
            <c:numRef>
              <c:f>'G 1.1.2 a 1.1.4'!$O$13:$O$14</c:f>
              <c:numCache>
                <c:formatCode>#,##0</c:formatCode>
                <c:ptCount val="2"/>
                <c:pt idx="0">
                  <c:v>49791</c:v>
                </c:pt>
                <c:pt idx="1">
                  <c:v>24342</c:v>
                </c:pt>
              </c:numCache>
            </c:numRef>
          </c:val>
        </c:ser>
        <c:ser>
          <c:idx val="1"/>
          <c:order val="1"/>
          <c:tx>
            <c:strRef>
              <c:f>'G 1.1.2 a 1.1.4'!$P$12</c:f>
              <c:strCache>
                <c:ptCount val="1"/>
                <c:pt idx="0">
                  <c:v>Varones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 1.1.2 a 1.1.4'!$N$13:$N$14</c:f>
              <c:strCache>
                <c:ptCount val="2"/>
                <c:pt idx="0">
                  <c:v>Estatal</c:v>
                </c:pt>
                <c:pt idx="1">
                  <c:v>Privado</c:v>
                </c:pt>
              </c:strCache>
            </c:strRef>
          </c:cat>
          <c:val>
            <c:numRef>
              <c:f>'G 1.1.2 a 1.1.4'!$P$13:$P$14</c:f>
              <c:numCache>
                <c:formatCode>#,##0</c:formatCode>
                <c:ptCount val="2"/>
                <c:pt idx="0">
                  <c:v>31761</c:v>
                </c:pt>
                <c:pt idx="1">
                  <c:v>14737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79246976"/>
        <c:axId val="179248512"/>
      </c:barChart>
      <c:catAx>
        <c:axId val="179246976"/>
        <c:scaling>
          <c:orientation val="minMax"/>
        </c:scaling>
        <c:delete val="0"/>
        <c:axPos val="b"/>
        <c:majorTickMark val="out"/>
        <c:minorTickMark val="none"/>
        <c:tickLblPos val="nextTo"/>
        <c:crossAx val="179248512"/>
        <c:crosses val="autoZero"/>
        <c:auto val="1"/>
        <c:lblAlgn val="ctr"/>
        <c:lblOffset val="100"/>
        <c:noMultiLvlLbl val="0"/>
      </c:catAx>
      <c:valAx>
        <c:axId val="179248512"/>
        <c:scaling>
          <c:orientation val="minMax"/>
        </c:scaling>
        <c:delete val="0"/>
        <c:axPos val="l"/>
        <c:majorGridlines>
          <c:spPr>
            <a:ln>
              <a:solidFill>
                <a:sysClr val="window" lastClr="FFFFFF"/>
              </a:solidFill>
            </a:ln>
          </c:spPr>
        </c:majorGridlines>
        <c:numFmt formatCode="0%" sourceLinked="1"/>
        <c:majorTickMark val="out"/>
        <c:minorTickMark val="none"/>
        <c:tickLblPos val="nextTo"/>
        <c:crossAx val="17924697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37908464566929712"/>
          <c:y val="0.3190605861767305"/>
          <c:w val="0.14035979877515314"/>
          <c:h val="0.16743438320210188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000000000000533" l="0.70000000000000062" r="0.70000000000000062" t="0.75000000000000533" header="0.30000000000000032" footer="0.30000000000000032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A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
</a:t>
            </a:r>
          </a:p>
        </c:rich>
      </c:tx>
      <c:layout>
        <c:manualLayout>
          <c:xMode val="edge"/>
          <c:yMode val="edge"/>
          <c:x val="0.49735521865736931"/>
          <c:y val="3.066039918813675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8624453104920967E-2"/>
          <c:y val="9.1981238001683632E-2"/>
          <c:w val="0.89418104923767316"/>
          <c:h val="0.7311329174492896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'C 1.1.30'!$C$5</c:f>
              <c:strCache>
                <c:ptCount val="1"/>
                <c:pt idx="0">
                  <c:v>Doctorado</c:v>
                </c:pt>
              </c:strCache>
            </c:strRef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'C 1.1.30'!$A$9:$A$15</c:f>
              <c:strCache>
                <c:ptCount val="7"/>
                <c:pt idx="0">
                  <c:v>Región Bonaerense</c:v>
                </c:pt>
                <c:pt idx="1">
                  <c:v>Región Centro-Este</c:v>
                </c:pt>
                <c:pt idx="2">
                  <c:v>Región Centro-Oeste</c:v>
                </c:pt>
                <c:pt idx="3">
                  <c:v>Región Metropolitana</c:v>
                </c:pt>
                <c:pt idx="4">
                  <c:v>Región Noreste</c:v>
                </c:pt>
                <c:pt idx="5">
                  <c:v>Región Noroeste</c:v>
                </c:pt>
                <c:pt idx="6">
                  <c:v>Región Sur</c:v>
                </c:pt>
              </c:strCache>
            </c:strRef>
          </c:cat>
          <c:val>
            <c:numRef>
              <c:f>'C 1.1.30'!$C$9:$C$15</c:f>
              <c:numCache>
                <c:formatCode>#,##0</c:formatCode>
                <c:ptCount val="7"/>
                <c:pt idx="0">
                  <c:v>361</c:v>
                </c:pt>
                <c:pt idx="1">
                  <c:v>289</c:v>
                </c:pt>
                <c:pt idx="2">
                  <c:v>445</c:v>
                </c:pt>
                <c:pt idx="3">
                  <c:v>902</c:v>
                </c:pt>
                <c:pt idx="4">
                  <c:v>38</c:v>
                </c:pt>
                <c:pt idx="5">
                  <c:v>104</c:v>
                </c:pt>
                <c:pt idx="6">
                  <c:v>37</c:v>
                </c:pt>
              </c:numCache>
            </c:numRef>
          </c:val>
        </c:ser>
        <c:ser>
          <c:idx val="1"/>
          <c:order val="1"/>
          <c:tx>
            <c:strRef>
              <c:f>'C 1.1.30'!$D$5</c:f>
              <c:strCache>
                <c:ptCount val="1"/>
                <c:pt idx="0">
                  <c:v>Maestría</c:v>
                </c:pt>
              </c:strCache>
            </c:strRef>
          </c:tx>
          <c:spPr>
            <a:solidFill>
              <a:srgbClr val="808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'C 1.1.30'!$A$9:$A$15</c:f>
              <c:strCache>
                <c:ptCount val="7"/>
                <c:pt idx="0">
                  <c:v>Región Bonaerense</c:v>
                </c:pt>
                <c:pt idx="1">
                  <c:v>Región Centro-Este</c:v>
                </c:pt>
                <c:pt idx="2">
                  <c:v>Región Centro-Oeste</c:v>
                </c:pt>
                <c:pt idx="3">
                  <c:v>Región Metropolitana</c:v>
                </c:pt>
                <c:pt idx="4">
                  <c:v>Región Noreste</c:v>
                </c:pt>
                <c:pt idx="5">
                  <c:v>Región Noroeste</c:v>
                </c:pt>
                <c:pt idx="6">
                  <c:v>Región Sur</c:v>
                </c:pt>
              </c:strCache>
            </c:strRef>
          </c:cat>
          <c:val>
            <c:numRef>
              <c:f>'C 1.1.30'!$D$9:$D$15</c:f>
              <c:numCache>
                <c:formatCode>#,##0</c:formatCode>
                <c:ptCount val="7"/>
                <c:pt idx="0">
                  <c:v>408</c:v>
                </c:pt>
                <c:pt idx="1">
                  <c:v>417</c:v>
                </c:pt>
                <c:pt idx="2">
                  <c:v>522</c:v>
                </c:pt>
                <c:pt idx="3">
                  <c:v>1720</c:v>
                </c:pt>
                <c:pt idx="4">
                  <c:v>42</c:v>
                </c:pt>
                <c:pt idx="5">
                  <c:v>57</c:v>
                </c:pt>
                <c:pt idx="6">
                  <c:v>62</c:v>
                </c:pt>
              </c:numCache>
            </c:numRef>
          </c:val>
        </c:ser>
        <c:ser>
          <c:idx val="2"/>
          <c:order val="2"/>
          <c:tx>
            <c:strRef>
              <c:f>'C 1.1.30'!$E$5</c:f>
              <c:strCache>
                <c:ptCount val="1"/>
                <c:pt idx="0">
                  <c:v>Especialidad</c:v>
                </c:pt>
              </c:strCache>
            </c:strRef>
          </c:tx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'C 1.1.30'!$A$9:$A$15</c:f>
              <c:strCache>
                <c:ptCount val="7"/>
                <c:pt idx="0">
                  <c:v>Región Bonaerense</c:v>
                </c:pt>
                <c:pt idx="1">
                  <c:v>Región Centro-Este</c:v>
                </c:pt>
                <c:pt idx="2">
                  <c:v>Región Centro-Oeste</c:v>
                </c:pt>
                <c:pt idx="3">
                  <c:v>Región Metropolitana</c:v>
                </c:pt>
                <c:pt idx="4">
                  <c:v>Región Noreste</c:v>
                </c:pt>
                <c:pt idx="5">
                  <c:v>Región Noroeste</c:v>
                </c:pt>
                <c:pt idx="6">
                  <c:v>Región Sur</c:v>
                </c:pt>
              </c:strCache>
            </c:strRef>
          </c:cat>
          <c:val>
            <c:numRef>
              <c:f>'C 1.1.30'!$E$9:$E$15</c:f>
              <c:numCache>
                <c:formatCode>#,##0</c:formatCode>
                <c:ptCount val="7"/>
                <c:pt idx="0">
                  <c:v>262</c:v>
                </c:pt>
                <c:pt idx="1">
                  <c:v>704</c:v>
                </c:pt>
                <c:pt idx="2">
                  <c:v>1049</c:v>
                </c:pt>
                <c:pt idx="3">
                  <c:v>5392</c:v>
                </c:pt>
                <c:pt idx="4">
                  <c:v>240</c:v>
                </c:pt>
                <c:pt idx="5">
                  <c:v>466</c:v>
                </c:pt>
                <c:pt idx="6">
                  <c:v>100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6452608"/>
        <c:axId val="186454400"/>
      </c:barChart>
      <c:catAx>
        <c:axId val="1864526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AR"/>
          </a:p>
        </c:txPr>
        <c:crossAx val="1864544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6454400"/>
        <c:scaling>
          <c:orientation val="minMax"/>
          <c:max val="60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AR"/>
          </a:p>
        </c:txPr>
        <c:crossAx val="186452608"/>
        <c:crosses val="autoZero"/>
        <c:crossBetween val="between"/>
        <c:majorUnit val="500"/>
      </c:valAx>
      <c:spPr>
        <a:noFill/>
        <a:ln w="15875"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32213930348258707"/>
          <c:y val="0.92518693349729253"/>
          <c:w val="0.42661691542289326"/>
          <c:h val="5.9850453202165893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AR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AR"/>
    </a:p>
  </c:txPr>
  <c:printSettings>
    <c:headerFooter alignWithMargins="0"/>
    <c:pageMargins b="0.39370078740157488" l="0.39370078740157488" r="0.39370078740157488" t="0.39370078740157488" header="0" footer="0"/>
    <c:pageSetup paperSize="9" orientation="landscape"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A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cat>
            <c:numRef>
              <c:f>'C 1.1.31 y g1.1.24'!$B$9:$B$16</c:f>
              <c:numCache>
                <c:formatCode>General</c:formatCode>
                <c:ptCount val="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</c:numCache>
            </c:numRef>
          </c:cat>
          <c:val>
            <c:numRef>
              <c:f>'C 1.1.31 y g1.1.24'!$C$9:$C$16</c:f>
              <c:numCache>
                <c:formatCode>#,##0</c:formatCode>
                <c:ptCount val="8"/>
                <c:pt idx="0">
                  <c:v>5454</c:v>
                </c:pt>
                <c:pt idx="1">
                  <c:v>7498</c:v>
                </c:pt>
                <c:pt idx="2">
                  <c:v>10005</c:v>
                </c:pt>
                <c:pt idx="3">
                  <c:v>12844</c:v>
                </c:pt>
                <c:pt idx="4">
                  <c:v>16938.929887909999</c:v>
                </c:pt>
                <c:pt idx="5">
                  <c:v>21699</c:v>
                </c:pt>
                <c:pt idx="6">
                  <c:v>27577.439483999999</c:v>
                </c:pt>
                <c:pt idx="7">
                  <c:v>37674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2828160"/>
        <c:axId val="192829696"/>
      </c:lineChart>
      <c:catAx>
        <c:axId val="1928281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92829696"/>
        <c:crosses val="autoZero"/>
        <c:auto val="1"/>
        <c:lblAlgn val="ctr"/>
        <c:lblOffset val="100"/>
        <c:noMultiLvlLbl val="0"/>
      </c:catAx>
      <c:valAx>
        <c:axId val="192829696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numFmt formatCode="#,##0" sourceLinked="1"/>
        <c:majorTickMark val="out"/>
        <c:minorTickMark val="none"/>
        <c:tickLblPos val="nextTo"/>
        <c:crossAx val="192828160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5000000000000677" l="0.70000000000000062" r="0.70000000000000062" t="0.75000000000000677" header="0.30000000000000032" footer="0.30000000000000032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A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294563555181725"/>
          <c:y val="5.2757793764988022E-2"/>
          <c:w val="0.78705436444818511"/>
          <c:h val="0.89448441247002464"/>
        </c:manualLayout>
      </c:layout>
      <c:barChart>
        <c:barDir val="bar"/>
        <c:grouping val="clustered"/>
        <c:varyColors val="1"/>
        <c:ser>
          <c:idx val="0"/>
          <c:order val="0"/>
          <c:spPr>
            <a:solidFill>
              <a:sysClr val="window" lastClr="FFFFFF">
                <a:lumMod val="65000"/>
              </a:sysClr>
            </a:solidFill>
          </c:spPr>
          <c:invertIfNegative val="0"/>
          <c:cat>
            <c:strRef>
              <c:f>'C1.1.32 y g1.1.25'!$L$15:$L$20</c:f>
              <c:strCache>
                <c:ptCount val="6"/>
                <c:pt idx="0">
                  <c:v>Otros Incisos</c:v>
                </c:pt>
                <c:pt idx="1">
                  <c:v>Transferencias</c:v>
                </c:pt>
                <c:pt idx="2">
                  <c:v>Bienes de Uso</c:v>
                </c:pt>
                <c:pt idx="3">
                  <c:v>Ss. No personales</c:v>
                </c:pt>
                <c:pt idx="4">
                  <c:v>Bienes de Consumo</c:v>
                </c:pt>
                <c:pt idx="5">
                  <c:v>Personal</c:v>
                </c:pt>
              </c:strCache>
            </c:strRef>
          </c:cat>
          <c:val>
            <c:numRef>
              <c:f>'C1.1.32 y g1.1.25'!$M$15:$M$20</c:f>
              <c:numCache>
                <c:formatCode>#,##0</c:formatCode>
                <c:ptCount val="6"/>
                <c:pt idx="0">
                  <c:v>404444228</c:v>
                </c:pt>
                <c:pt idx="1">
                  <c:v>2465640814</c:v>
                </c:pt>
                <c:pt idx="2">
                  <c:v>1280363245</c:v>
                </c:pt>
                <c:pt idx="3">
                  <c:v>6123376498</c:v>
                </c:pt>
                <c:pt idx="4">
                  <c:v>768582277</c:v>
                </c:pt>
                <c:pt idx="5">
                  <c:v>31047679177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6174976"/>
        <c:axId val="176176512"/>
      </c:barChart>
      <c:catAx>
        <c:axId val="176174976"/>
        <c:scaling>
          <c:orientation val="minMax"/>
        </c:scaling>
        <c:delete val="0"/>
        <c:axPos val="l"/>
        <c:majorTickMark val="out"/>
        <c:minorTickMark val="none"/>
        <c:tickLblPos val="nextTo"/>
        <c:crossAx val="176176512"/>
        <c:crosses val="autoZero"/>
        <c:auto val="1"/>
        <c:lblAlgn val="ctr"/>
        <c:lblOffset val="100"/>
        <c:noMultiLvlLbl val="0"/>
      </c:catAx>
      <c:valAx>
        <c:axId val="176176512"/>
        <c:scaling>
          <c:orientation val="minMax"/>
          <c:max val="40000000000"/>
        </c:scaling>
        <c:delete val="1"/>
        <c:axPos val="b"/>
        <c:majorGridlines>
          <c:spPr>
            <a:ln w="3175"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numFmt formatCode="#,##0" sourceLinked="1"/>
        <c:majorTickMark val="out"/>
        <c:minorTickMark val="none"/>
        <c:tickLblPos val="none"/>
        <c:crossAx val="176174976"/>
        <c:crosses val="autoZero"/>
        <c:crossBetween val="between"/>
      </c:valAx>
    </c:plotArea>
    <c:plotVisOnly val="1"/>
    <c:dispBlanksAs val="gap"/>
    <c:showDLblsOverMax val="0"/>
  </c:chart>
  <c:spPr>
    <a:ln>
      <a:solidFill>
        <a:schemeClr val="bg1">
          <a:lumMod val="50000"/>
        </a:schemeClr>
      </a:solidFill>
    </a:ln>
  </c:spPr>
  <c:printSettings>
    <c:headerFooter/>
    <c:pageMargins b="0.75000000000000677" l="0.70000000000000062" r="0.70000000000000062" t="0.75000000000000677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A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691003911342895"/>
          <c:y val="6.4676774032119813E-2"/>
          <c:w val="0.87483702737941382"/>
          <c:h val="0.75870831076140965"/>
        </c:manualLayout>
      </c:layout>
      <c:lineChart>
        <c:grouping val="standard"/>
        <c:varyColors val="0"/>
        <c:ser>
          <c:idx val="0"/>
          <c:order val="0"/>
          <c:tx>
            <c:v>Estatal</c:v>
          </c:tx>
          <c:spPr>
            <a:ln w="25400">
              <a:solidFill>
                <a:schemeClr val="tx1">
                  <a:lumMod val="75000"/>
                  <a:lumOff val="25000"/>
                </a:schemeClr>
              </a:solidFill>
              <a:prstDash val="solid"/>
            </a:ln>
          </c:spPr>
          <c:marker>
            <c:symbol val="diamond"/>
            <c:size val="9"/>
            <c:spPr>
              <a:solidFill>
                <a:schemeClr val="tx1">
                  <a:lumMod val="75000"/>
                  <a:lumOff val="25000"/>
                </a:schemeClr>
              </a:solidFill>
              <a:ln>
                <a:solidFill>
                  <a:schemeClr val="tx1">
                    <a:lumMod val="75000"/>
                    <a:lumOff val="25000"/>
                  </a:schemeClr>
                </a:solidFill>
                <a:prstDash val="solid"/>
              </a:ln>
            </c:spPr>
          </c:marker>
          <c:cat>
            <c:strRef>
              <c:f>'C 1.1.15 G 1.1.5 '!$C$4:$M$5</c:f>
              <c:strCach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strCache>
            </c:strRef>
          </c:cat>
          <c:val>
            <c:numRef>
              <c:f>'C 1.1.15 G 1.1.5 '!$C$9:$M$9</c:f>
              <c:numCache>
                <c:formatCode>#,##0</c:formatCode>
                <c:ptCount val="11"/>
                <c:pt idx="0">
                  <c:v>1299564</c:v>
                </c:pt>
                <c:pt idx="1">
                  <c:v>1295989</c:v>
                </c:pt>
                <c:pt idx="2">
                  <c:v>1306548</c:v>
                </c:pt>
                <c:pt idx="3">
                  <c:v>1270295</c:v>
                </c:pt>
                <c:pt idx="4">
                  <c:v>1283482</c:v>
                </c:pt>
                <c:pt idx="5">
                  <c:v>1312549</c:v>
                </c:pt>
                <c:pt idx="6">
                  <c:v>1366237</c:v>
                </c:pt>
                <c:pt idx="7">
                  <c:v>1441845</c:v>
                </c:pt>
                <c:pt idx="8">
                  <c:v>1442286</c:v>
                </c:pt>
                <c:pt idx="9">
                  <c:v>1437611</c:v>
                </c:pt>
                <c:pt idx="10">
                  <c:v>1468072</c:v>
                </c:pt>
              </c:numCache>
            </c:numRef>
          </c:val>
          <c:smooth val="0"/>
        </c:ser>
        <c:ser>
          <c:idx val="2"/>
          <c:order val="1"/>
          <c:tx>
            <c:v>Privado</c:v>
          </c:tx>
          <c:spPr>
            <a:ln w="25400">
              <a:solidFill>
                <a:schemeClr val="bg1">
                  <a:lumMod val="50000"/>
                </a:schemeClr>
              </a:solidFill>
              <a:prstDash val="solid"/>
            </a:ln>
          </c:spPr>
          <c:marker>
            <c:symbol val="triangle"/>
            <c:size val="9"/>
            <c:spPr>
              <a:solidFill>
                <a:schemeClr val="bg1">
                  <a:lumMod val="50000"/>
                </a:schemeClr>
              </a:solidFill>
              <a:ln>
                <a:solidFill>
                  <a:schemeClr val="bg1">
                    <a:lumMod val="50000"/>
                  </a:schemeClr>
                </a:solidFill>
                <a:prstDash val="solid"/>
              </a:ln>
            </c:spPr>
          </c:marker>
          <c:cat>
            <c:strRef>
              <c:f>'C 1.1.15 G 1.1.5 '!$C$4:$M$5</c:f>
              <c:strCach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strCache>
            </c:strRef>
          </c:cat>
          <c:val>
            <c:numRef>
              <c:f>'C 1.1.15 G 1.1.5 '!$C$10:$M$10</c:f>
              <c:numCache>
                <c:formatCode>#,##0</c:formatCode>
                <c:ptCount val="11"/>
                <c:pt idx="0">
                  <c:v>237089</c:v>
                </c:pt>
                <c:pt idx="1">
                  <c:v>257711</c:v>
                </c:pt>
                <c:pt idx="2">
                  <c:v>279972</c:v>
                </c:pt>
                <c:pt idx="3">
                  <c:v>298770</c:v>
                </c:pt>
                <c:pt idx="4">
                  <c:v>317040</c:v>
                </c:pt>
                <c:pt idx="5">
                  <c:v>337601</c:v>
                </c:pt>
                <c:pt idx="6">
                  <c:v>352501</c:v>
                </c:pt>
                <c:pt idx="7">
                  <c:v>366570</c:v>
                </c:pt>
                <c:pt idx="8">
                  <c:v>382618</c:v>
                </c:pt>
                <c:pt idx="9">
                  <c:v>393132</c:v>
                </c:pt>
                <c:pt idx="10">
                  <c:v>403373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9671424"/>
        <c:axId val="179673344"/>
      </c:lineChart>
      <c:catAx>
        <c:axId val="1796714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AR"/>
          </a:p>
        </c:txPr>
        <c:crossAx val="1796733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9673344"/>
        <c:scaling>
          <c:orientation val="minMax"/>
          <c:max val="16000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AR"/>
          </a:p>
        </c:txPr>
        <c:crossAx val="179671424"/>
        <c:crosses val="autoZero"/>
        <c:crossBetween val="between"/>
        <c:majorUnit val="100000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44067790637720566"/>
          <c:y val="0.92537548478082032"/>
          <c:w val="0.20599741419292616"/>
          <c:h val="5.7214191509644033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AR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AR"/>
    </a:p>
  </c:txPr>
  <c:printSettings>
    <c:headerFooter alignWithMargins="0"/>
    <c:pageMargins b="1" l="0.75000000000001044" r="0.75000000000001044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AR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0"/>
    <c:plotArea>
      <c:layout>
        <c:manualLayout>
          <c:layoutTarget val="inner"/>
          <c:xMode val="edge"/>
          <c:yMode val="edge"/>
          <c:x val="8.4894013716451763E-2"/>
          <c:y val="8.3892617449664447E-2"/>
          <c:w val="0.88139932676845201"/>
          <c:h val="0.73490053301393365"/>
        </c:manualLayout>
      </c:layout>
      <c:lineChart>
        <c:grouping val="standard"/>
        <c:varyColors val="0"/>
        <c:ser>
          <c:idx val="2"/>
          <c:order val="0"/>
          <c:tx>
            <c:v>Estatal</c:v>
          </c:tx>
          <c:spPr>
            <a:ln>
              <a:solidFill>
                <a:schemeClr val="tx1">
                  <a:lumMod val="65000"/>
                  <a:lumOff val="35000"/>
                </a:schemeClr>
              </a:solidFill>
            </a:ln>
          </c:spPr>
          <c:marker>
            <c:symbol val="diamond"/>
            <c:size val="9"/>
            <c:spPr>
              <a:solidFill>
                <a:schemeClr val="tx1">
                  <a:lumMod val="65000"/>
                  <a:lumOff val="35000"/>
                </a:schemeClr>
              </a:solidFill>
              <a:ln>
                <a:solidFill>
                  <a:sysClr val="windowText" lastClr="000000">
                    <a:alpha val="0"/>
                  </a:sysClr>
                </a:solidFill>
              </a:ln>
            </c:spPr>
          </c:marker>
          <c:cat>
            <c:strRef>
              <c:f>'C 1.1.16 G 1.1.6'!$C$4:$M$5</c:f>
              <c:strCach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strCache>
            </c:strRef>
          </c:cat>
          <c:val>
            <c:numRef>
              <c:f>'C 1.1.16 G 1.1.6'!$C$9:$M$9</c:f>
              <c:numCache>
                <c:formatCode>#,##0</c:formatCode>
                <c:ptCount val="11"/>
                <c:pt idx="0">
                  <c:v>299008</c:v>
                </c:pt>
                <c:pt idx="1">
                  <c:v>283866</c:v>
                </c:pt>
                <c:pt idx="2">
                  <c:v>272617</c:v>
                </c:pt>
                <c:pt idx="3">
                  <c:v>272608</c:v>
                </c:pt>
                <c:pt idx="4">
                  <c:v>271428</c:v>
                </c:pt>
                <c:pt idx="5">
                  <c:v>290137</c:v>
                </c:pt>
                <c:pt idx="6">
                  <c:v>314614</c:v>
                </c:pt>
                <c:pt idx="7">
                  <c:v>307894</c:v>
                </c:pt>
                <c:pt idx="8">
                  <c:v>315138</c:v>
                </c:pt>
                <c:pt idx="9">
                  <c:v>315593</c:v>
                </c:pt>
                <c:pt idx="10">
                  <c:v>331208</c:v>
                </c:pt>
              </c:numCache>
            </c:numRef>
          </c:val>
          <c:smooth val="0"/>
        </c:ser>
        <c:ser>
          <c:idx val="3"/>
          <c:order val="1"/>
          <c:tx>
            <c:v>Privado</c:v>
          </c:tx>
          <c:spPr>
            <a:ln>
              <a:solidFill>
                <a:prstClr val="white">
                  <a:lumMod val="75000"/>
                </a:prstClr>
              </a:solidFill>
            </a:ln>
          </c:spPr>
          <c:marker>
            <c:symbol val="triangle"/>
            <c:size val="9"/>
            <c:spPr>
              <a:solidFill>
                <a:schemeClr val="bg1">
                  <a:lumMod val="65000"/>
                </a:schemeClr>
              </a:solidFill>
              <a:ln>
                <a:noFill/>
              </a:ln>
            </c:spPr>
          </c:marker>
          <c:cat>
            <c:strRef>
              <c:f>'C 1.1.16 G 1.1.6'!$C$4:$M$5</c:f>
              <c:strCach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strCache>
            </c:strRef>
          </c:cat>
          <c:val>
            <c:numRef>
              <c:f>'C 1.1.16 G 1.1.6'!$C$10:$M$10</c:f>
              <c:numCache>
                <c:formatCode>#,##0</c:formatCode>
                <c:ptCount val="11"/>
                <c:pt idx="0">
                  <c:v>73484</c:v>
                </c:pt>
                <c:pt idx="1">
                  <c:v>77782</c:v>
                </c:pt>
                <c:pt idx="2">
                  <c:v>86146</c:v>
                </c:pt>
                <c:pt idx="3">
                  <c:v>90082</c:v>
                </c:pt>
                <c:pt idx="4">
                  <c:v>93799</c:v>
                </c:pt>
                <c:pt idx="5">
                  <c:v>97466</c:v>
                </c:pt>
                <c:pt idx="6">
                  <c:v>100687</c:v>
                </c:pt>
                <c:pt idx="7">
                  <c:v>105022</c:v>
                </c:pt>
                <c:pt idx="8">
                  <c:v>108782</c:v>
                </c:pt>
                <c:pt idx="9">
                  <c:v>110057</c:v>
                </c:pt>
                <c:pt idx="10">
                  <c:v>114555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9321088"/>
        <c:axId val="179327360"/>
      </c:lineChart>
      <c:catAx>
        <c:axId val="1793210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>
                <a:latin typeface="Arial" pitchFamily="34" charset="0"/>
                <a:cs typeface="Arial" pitchFamily="34" charset="0"/>
              </a:defRPr>
            </a:pPr>
            <a:endParaRPr lang="es-AR"/>
          </a:p>
        </c:txPr>
        <c:crossAx val="1793273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9327360"/>
        <c:scaling>
          <c:orientation val="minMax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AR"/>
          </a:p>
        </c:txPr>
        <c:crossAx val="179321088"/>
        <c:crosses val="autoZero"/>
        <c:crossBetween val="between"/>
        <c:majorUnit val="50000"/>
      </c:valAx>
      <c:spPr>
        <a:ln>
          <a:solidFill>
            <a:srgbClr val="000000"/>
          </a:solidFill>
        </a:ln>
      </c:spPr>
    </c:plotArea>
    <c:legend>
      <c:legendPos val="r"/>
      <c:layout>
        <c:manualLayout>
          <c:xMode val="edge"/>
          <c:yMode val="edge"/>
          <c:x val="0.35358842339830227"/>
          <c:y val="0.90815996243281094"/>
          <c:w val="0.30237095363080291"/>
          <c:h val="8.0303472704209844E-2"/>
        </c:manualLayout>
      </c:layout>
      <c:overlay val="0"/>
      <c:spPr>
        <a:ln>
          <a:solidFill>
            <a:srgbClr val="000000"/>
          </a:solidFill>
        </a:ln>
      </c:spPr>
      <c:txPr>
        <a:bodyPr/>
        <a:lstStyle/>
        <a:p>
          <a:pPr>
            <a:defRPr>
              <a:latin typeface="Arial" pitchFamily="34" charset="0"/>
              <a:cs typeface="Arial" pitchFamily="34" charset="0"/>
            </a:defRPr>
          </a:pPr>
          <a:endParaRPr lang="es-AR"/>
        </a:p>
      </c:txPr>
    </c:legend>
    <c:plotVisOnly val="1"/>
    <c:dispBlanksAs val="gap"/>
    <c:showDLblsOverMax val="0"/>
  </c:chart>
  <c:spPr>
    <a:ln>
      <a:noFill/>
    </a:ln>
  </c:spPr>
  <c:printSettings>
    <c:headerFooter alignWithMargins="0"/>
    <c:pageMargins b="0.39370078740157488" l="0.39370078740157488" r="0.39370078740157488" t="0.39370078740157488" header="0" footer="0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A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7556374880288594E-2"/>
          <c:y val="6.6208807232429279E-2"/>
          <c:w val="0.91158156911581556"/>
          <c:h val="0.67657992565056946"/>
        </c:manualLayout>
      </c:layout>
      <c:lineChart>
        <c:grouping val="standard"/>
        <c:varyColors val="0"/>
        <c:ser>
          <c:idx val="0"/>
          <c:order val="0"/>
          <c:tx>
            <c:v>Estatal</c:v>
          </c:tx>
          <c:spPr>
            <a:ln w="25400">
              <a:solidFill>
                <a:schemeClr val="tx1">
                  <a:lumMod val="75000"/>
                  <a:lumOff val="25000"/>
                </a:schemeClr>
              </a:solidFill>
              <a:prstDash val="solid"/>
            </a:ln>
          </c:spPr>
          <c:marker>
            <c:symbol val="diamond"/>
            <c:size val="9"/>
            <c:spPr>
              <a:solidFill>
                <a:schemeClr val="tx1">
                  <a:lumMod val="75000"/>
                  <a:lumOff val="25000"/>
                </a:schemeClr>
              </a:solidFill>
              <a:ln>
                <a:solidFill>
                  <a:schemeClr val="tx1">
                    <a:lumMod val="75000"/>
                    <a:lumOff val="25000"/>
                  </a:schemeClr>
                </a:solidFill>
                <a:prstDash val="solid"/>
              </a:ln>
            </c:spPr>
          </c:marker>
          <c:cat>
            <c:strRef>
              <c:f>'C 1.1.17 G 1.1.7'!$C$4:$M$5</c:f>
              <c:strCach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strCache>
            </c:strRef>
          </c:cat>
          <c:val>
            <c:numRef>
              <c:f>'C 1.1.17 G 1.1.7'!$C$9:$M$9</c:f>
              <c:numCache>
                <c:formatCode>#,##0</c:formatCode>
                <c:ptCount val="11"/>
                <c:pt idx="0">
                  <c:v>63499</c:v>
                </c:pt>
                <c:pt idx="1">
                  <c:v>64215</c:v>
                </c:pt>
                <c:pt idx="2">
                  <c:v>62636</c:v>
                </c:pt>
                <c:pt idx="3">
                  <c:v>62388</c:v>
                </c:pt>
                <c:pt idx="4">
                  <c:v>65581</c:v>
                </c:pt>
                <c:pt idx="5">
                  <c:v>69452</c:v>
                </c:pt>
                <c:pt idx="6">
                  <c:v>70857</c:v>
                </c:pt>
                <c:pt idx="7">
                  <c:v>73442</c:v>
                </c:pt>
                <c:pt idx="8">
                  <c:v>73483</c:v>
                </c:pt>
                <c:pt idx="9">
                  <c:v>80343</c:v>
                </c:pt>
                <c:pt idx="10">
                  <c:v>81552</c:v>
                </c:pt>
              </c:numCache>
            </c:numRef>
          </c:val>
          <c:smooth val="0"/>
        </c:ser>
        <c:ser>
          <c:idx val="2"/>
          <c:order val="1"/>
          <c:tx>
            <c:v>Privado</c:v>
          </c:tx>
          <c:spPr>
            <a:ln w="25400">
              <a:solidFill>
                <a:schemeClr val="bg1">
                  <a:lumMod val="50000"/>
                </a:schemeClr>
              </a:solidFill>
              <a:prstDash val="solid"/>
            </a:ln>
          </c:spPr>
          <c:marker>
            <c:symbol val="triangle"/>
            <c:size val="9"/>
            <c:spPr>
              <a:solidFill>
                <a:schemeClr val="bg1">
                  <a:lumMod val="50000"/>
                </a:schemeClr>
              </a:solidFill>
              <a:ln>
                <a:solidFill>
                  <a:schemeClr val="bg1">
                    <a:lumMod val="50000"/>
                  </a:schemeClr>
                </a:solidFill>
                <a:prstDash val="solid"/>
              </a:ln>
            </c:spPr>
          </c:marker>
          <c:cat>
            <c:strRef>
              <c:f>'C 1.1.17 G 1.1.7'!$C$4:$M$5</c:f>
              <c:strCach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strCache>
            </c:strRef>
          </c:cat>
          <c:val>
            <c:numRef>
              <c:f>'C 1.1.17 G 1.1.7'!$C$10:$M$10</c:f>
              <c:numCache>
                <c:formatCode>#,##0</c:formatCode>
                <c:ptCount val="11"/>
                <c:pt idx="0">
                  <c:v>20391</c:v>
                </c:pt>
                <c:pt idx="1">
                  <c:v>22664</c:v>
                </c:pt>
                <c:pt idx="2">
                  <c:v>22149</c:v>
                </c:pt>
                <c:pt idx="3">
                  <c:v>24140</c:v>
                </c:pt>
                <c:pt idx="4">
                  <c:v>29328</c:v>
                </c:pt>
                <c:pt idx="5">
                  <c:v>28677</c:v>
                </c:pt>
                <c:pt idx="6">
                  <c:v>28574</c:v>
                </c:pt>
                <c:pt idx="7">
                  <c:v>35918</c:v>
                </c:pt>
                <c:pt idx="8">
                  <c:v>36877</c:v>
                </c:pt>
                <c:pt idx="9">
                  <c:v>37376</c:v>
                </c:pt>
                <c:pt idx="10">
                  <c:v>39079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9999488"/>
        <c:axId val="180001408"/>
      </c:lineChart>
      <c:catAx>
        <c:axId val="1799994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AR"/>
          </a:p>
        </c:txPr>
        <c:crossAx val="1800014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000140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AR"/>
          </a:p>
        </c:txPr>
        <c:crossAx val="179999488"/>
        <c:crosses val="autoZero"/>
        <c:crossBetween val="between"/>
        <c:majorUnit val="10000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36488169364882606"/>
          <c:y val="0.90706336984627933"/>
          <c:w val="0.30759651307597113"/>
          <c:h val="8.178438949743827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AR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AR"/>
    </a:p>
  </c:txPr>
  <c:printSettings>
    <c:headerFooter alignWithMargins="0"/>
    <c:pageMargins b="1" l="0.75000000000001044" r="0.75000000000001044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AR"/>
  <c:roundedCorners val="0"/>
  <mc:AlternateContent xmlns:mc="http://schemas.openxmlformats.org/markup-compatibility/2006">
    <mc:Choice xmlns:c14="http://schemas.microsoft.com/office/drawing/2007/8/2/chart" Requires="c14">
      <c14:style val="110"/>
    </mc:Choice>
    <mc:Fallback>
      <c:style val="10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6805555555555555"/>
          <c:y val="3.0092592592592591E-2"/>
          <c:w val="0.51388888888888884"/>
          <c:h val="0.85648148148148162"/>
        </c:manualLayout>
      </c:layout>
      <c:doughnutChart>
        <c:varyColors val="1"/>
        <c:ser>
          <c:idx val="0"/>
          <c:order val="0"/>
          <c:dLbls>
            <c:dLbl>
              <c:idx val="0"/>
              <c:layout>
                <c:manualLayout>
                  <c:x val="-1.3888888888889058E-2"/>
                  <c:y val="-4.6296296296296523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
20%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2.7777777777778395E-3"/>
                  <c:y val="-3.7037037037037056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
2%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-2.5000000000000001E-2"/>
                  <c:y val="-3.7037037037037056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
18%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-2.5000000000000001E-2"/>
                  <c:y val="-5.5555555555555455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
14%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4"/>
              <c:layout>
                <c:manualLayout>
                  <c:x val="2.4999781277340333E-2"/>
                  <c:y val="-0.13425925925925927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
46%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1"/>
              <c:showBubbleSize val="0"/>
            </c:dLbl>
            <c:txPr>
              <a:bodyPr/>
              <a:lstStyle/>
              <a:p>
                <a:pPr>
                  <a:defRPr sz="1000" b="1"/>
                </a:pPr>
                <a:endParaRPr lang="es-AR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0"/>
          </c:dLbls>
          <c:cat>
            <c:strRef>
              <c:f>'C 1.1.18 G.1.1.8'!$H$24:$H$28</c:f>
              <c:strCache>
                <c:ptCount val="5"/>
                <c:pt idx="0">
                  <c:v>Ciencias Aplicadas</c:v>
                </c:pt>
                <c:pt idx="1">
                  <c:v>Ciencias Básicas</c:v>
                </c:pt>
                <c:pt idx="2">
                  <c:v>Ciencias de la Salud</c:v>
                </c:pt>
                <c:pt idx="3">
                  <c:v>Ciencias Humanas</c:v>
                </c:pt>
                <c:pt idx="4">
                  <c:v>Ciencias Sociales</c:v>
                </c:pt>
              </c:strCache>
            </c:strRef>
          </c:cat>
          <c:val>
            <c:numRef>
              <c:f>'C 1.1.18 G.1.1.8'!$I$24:$I$28</c:f>
              <c:numCache>
                <c:formatCode>#,##0</c:formatCode>
                <c:ptCount val="5"/>
                <c:pt idx="0">
                  <c:v>24298</c:v>
                </c:pt>
                <c:pt idx="1">
                  <c:v>2974</c:v>
                </c:pt>
                <c:pt idx="2">
                  <c:v>20393</c:v>
                </c:pt>
                <c:pt idx="3">
                  <c:v>18118</c:v>
                </c:pt>
                <c:pt idx="4">
                  <c:v>54834</c:v>
                </c:pt>
              </c:numCache>
            </c:numRef>
          </c:val>
        </c:ser>
        <c:ser>
          <c:idx val="1"/>
          <c:order val="1"/>
          <c:dLbls>
            <c:dLbl>
              <c:idx val="0"/>
              <c:layout>
                <c:manualLayout>
                  <c:x val="6.9444444444444503E-2"/>
                  <c:y val="-5.5555555555555469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9.7222003499562573E-2"/>
                  <c:y val="0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0.11388888888888885"/>
                  <c:y val="5.0925925925925923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-1.1111111111111165E-2"/>
                  <c:y val="6.4814814814815727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4"/>
              <c:layout>
                <c:manualLayout>
                  <c:x val="-0.10555577427821686"/>
                  <c:y val="2.3148148148148147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txPr>
              <a:bodyPr/>
              <a:lstStyle/>
              <a:p>
                <a:pPr>
                  <a:defRPr b="1"/>
                </a:pPr>
                <a:endParaRPr lang="es-AR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0"/>
          </c:dLbls>
          <c:cat>
            <c:strRef>
              <c:f>'C 1.1.18 G.1.1.8'!$H$24:$H$28</c:f>
              <c:strCache>
                <c:ptCount val="5"/>
                <c:pt idx="0">
                  <c:v>Ciencias Aplicadas</c:v>
                </c:pt>
                <c:pt idx="1">
                  <c:v>Ciencias Básicas</c:v>
                </c:pt>
                <c:pt idx="2">
                  <c:v>Ciencias de la Salud</c:v>
                </c:pt>
                <c:pt idx="3">
                  <c:v>Ciencias Humanas</c:v>
                </c:pt>
                <c:pt idx="4">
                  <c:v>Ciencias Sociales</c:v>
                </c:pt>
              </c:strCache>
            </c:strRef>
          </c:cat>
          <c:val>
            <c:numRef>
              <c:f>'C 1.1.18 G.1.1.8'!$K$24:$K$28</c:f>
              <c:numCache>
                <c:formatCode>#,##0</c:formatCode>
                <c:ptCount val="5"/>
                <c:pt idx="0">
                  <c:v>387844</c:v>
                </c:pt>
                <c:pt idx="1">
                  <c:v>53791</c:v>
                </c:pt>
                <c:pt idx="2">
                  <c:v>208729</c:v>
                </c:pt>
                <c:pt idx="3">
                  <c:v>272283</c:v>
                </c:pt>
                <c:pt idx="4">
                  <c:v>537237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0"/>
        </c:dLbls>
        <c:firstSliceAng val="0"/>
        <c:holeSize val="50"/>
      </c:doughnutChart>
      <c:spPr>
        <a:noFill/>
        <a:ln w="25400">
          <a:noFill/>
        </a:ln>
      </c:spPr>
    </c:plotArea>
    <c:plotVisOnly val="1"/>
    <c:dispBlanksAs val="zero"/>
    <c:showDLblsOverMax val="0"/>
  </c:chart>
  <c:printSettings>
    <c:headerFooter/>
    <c:pageMargins b="0.75000000000000866" l="0.70000000000000062" r="0.70000000000000062" t="0.75000000000000866" header="0.30000000000000032" footer="0.30000000000000032"/>
    <c:pageSetup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A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060654527559055"/>
          <c:y val="0.11209695251116122"/>
          <c:w val="0.83736643806620947"/>
          <c:h val="0.6857908115816354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'C 1.1.18 G.1.1.8'!$G$5</c:f>
              <c:strCache>
                <c:ptCount val="1"/>
                <c:pt idx="0">
                  <c:v>Estatal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  <a:ln>
              <a:solidFill>
                <a:srgbClr val="000000"/>
              </a:solidFill>
            </a:ln>
          </c:spPr>
          <c:invertIfNegative val="0"/>
          <c:cat>
            <c:strRef>
              <c:f>'C 1.1.18 G.1.1.8'!$B$9:$B$13</c:f>
              <c:strCache>
                <c:ptCount val="5"/>
                <c:pt idx="0">
                  <c:v>Ciencias Aplicadas</c:v>
                </c:pt>
                <c:pt idx="1">
                  <c:v>Ciencias Básicas</c:v>
                </c:pt>
                <c:pt idx="2">
                  <c:v>Ciencias de la Salud</c:v>
                </c:pt>
                <c:pt idx="3">
                  <c:v>Ciencias Humanas</c:v>
                </c:pt>
                <c:pt idx="4">
                  <c:v>Ciencias Sociales</c:v>
                </c:pt>
              </c:strCache>
            </c:strRef>
          </c:cat>
          <c:val>
            <c:numRef>
              <c:f>'C 1.1.18 G.1.1.8'!$G$9:$G$13</c:f>
              <c:numCache>
                <c:formatCode>#,##0</c:formatCode>
                <c:ptCount val="5"/>
                <c:pt idx="0">
                  <c:v>80912</c:v>
                </c:pt>
                <c:pt idx="1">
                  <c:v>12904</c:v>
                </c:pt>
                <c:pt idx="2">
                  <c:v>51318</c:v>
                </c:pt>
                <c:pt idx="3">
                  <c:v>69193</c:v>
                </c:pt>
                <c:pt idx="4">
                  <c:v>111891</c:v>
                </c:pt>
              </c:numCache>
            </c:numRef>
          </c:val>
        </c:ser>
        <c:ser>
          <c:idx val="1"/>
          <c:order val="1"/>
          <c:tx>
            <c:strRef>
              <c:f>'C 1.1.18 G.1.1.8'!$H$5</c:f>
              <c:strCache>
                <c:ptCount val="1"/>
                <c:pt idx="0">
                  <c:v>Privado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cat>
            <c:strRef>
              <c:f>'C 1.1.18 G.1.1.8'!$B$9:$B$13</c:f>
              <c:strCache>
                <c:ptCount val="5"/>
                <c:pt idx="0">
                  <c:v>Ciencias Aplicadas</c:v>
                </c:pt>
                <c:pt idx="1">
                  <c:v>Ciencias Básicas</c:v>
                </c:pt>
                <c:pt idx="2">
                  <c:v>Ciencias de la Salud</c:v>
                </c:pt>
                <c:pt idx="3">
                  <c:v>Ciencias Humanas</c:v>
                </c:pt>
                <c:pt idx="4">
                  <c:v>Ciencias Sociales</c:v>
                </c:pt>
              </c:strCache>
            </c:strRef>
          </c:cat>
          <c:val>
            <c:numRef>
              <c:f>'C 1.1.18 G.1.1.8'!$H$9:$H$13</c:f>
              <c:numCache>
                <c:formatCode>#,##0</c:formatCode>
                <c:ptCount val="5"/>
                <c:pt idx="0">
                  <c:v>15575</c:v>
                </c:pt>
                <c:pt idx="1">
                  <c:v>858</c:v>
                </c:pt>
                <c:pt idx="2">
                  <c:v>16046</c:v>
                </c:pt>
                <c:pt idx="3">
                  <c:v>16625</c:v>
                </c:pt>
                <c:pt idx="4">
                  <c:v>64466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3213056"/>
        <c:axId val="183231232"/>
      </c:barChart>
      <c:catAx>
        <c:axId val="1832130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AR"/>
          </a:p>
        </c:txPr>
        <c:crossAx val="1832312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32312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AR"/>
          </a:p>
        </c:txPr>
        <c:crossAx val="183213056"/>
        <c:crosses val="autoZero"/>
        <c:crossBetween val="between"/>
      </c:valAx>
      <c:spPr>
        <a:ln>
          <a:solidFill>
            <a:srgbClr val="000000"/>
          </a:solidFill>
        </a:ln>
      </c:spPr>
    </c:plotArea>
    <c:legend>
      <c:legendPos val="b"/>
      <c:layout>
        <c:manualLayout>
          <c:xMode val="edge"/>
          <c:yMode val="edge"/>
          <c:x val="0.42084505061867267"/>
          <c:y val="0.91591387063879248"/>
          <c:w val="0.24236430081656746"/>
          <c:h val="6.4856233806788691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AR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AR"/>
    </a:p>
  </c:txPr>
  <c:printSettings>
    <c:headerFooter alignWithMargins="0"/>
    <c:pageMargins b="1" l="0.75000000000001044" r="0.75000000000001044" t="1" header="0" footer="0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3.xml"/><Relationship Id="rId1" Type="http://schemas.openxmlformats.org/officeDocument/2006/relationships/chart" Target="../charts/chart12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8.xml"/><Relationship Id="rId2" Type="http://schemas.openxmlformats.org/officeDocument/2006/relationships/chart" Target="../charts/chart17.xml"/><Relationship Id="rId1" Type="http://schemas.openxmlformats.org/officeDocument/2006/relationships/chart" Target="../charts/chart16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1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2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0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5.xml"/><Relationship Id="rId2" Type="http://schemas.openxmlformats.org/officeDocument/2006/relationships/chart" Target="../charts/chart24.xml"/><Relationship Id="rId1" Type="http://schemas.openxmlformats.org/officeDocument/2006/relationships/chart" Target="../charts/chart23.xml"/><Relationship Id="rId6" Type="http://schemas.openxmlformats.org/officeDocument/2006/relationships/chart" Target="../charts/chart28.xml"/><Relationship Id="rId5" Type="http://schemas.openxmlformats.org/officeDocument/2006/relationships/chart" Target="../charts/chart27.xml"/><Relationship Id="rId4" Type="http://schemas.openxmlformats.org/officeDocument/2006/relationships/chart" Target="../charts/chart26.xml"/></Relationships>
</file>

<file path=xl/drawings/_rels/drawing2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1.xml"/><Relationship Id="rId2" Type="http://schemas.openxmlformats.org/officeDocument/2006/relationships/chart" Target="../charts/chart30.xml"/><Relationship Id="rId1" Type="http://schemas.openxmlformats.org/officeDocument/2006/relationships/chart" Target="../charts/chart29.xml"/></Relationships>
</file>

<file path=xl/drawings/_rels/drawing2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4.xml"/><Relationship Id="rId2" Type="http://schemas.openxmlformats.org/officeDocument/2006/relationships/chart" Target="../charts/chart33.xml"/><Relationship Id="rId1" Type="http://schemas.openxmlformats.org/officeDocument/2006/relationships/chart" Target="../charts/chart32.xml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5.xml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6.xml"/></Relationships>
</file>

<file path=xl/drawings/_rels/drawing3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7.xml"/></Relationships>
</file>

<file path=xl/drawings/_rels/drawing3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8.xml"/></Relationships>
</file>

<file path=xl/drawings/_rels/drawing3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9.xml"/></Relationships>
</file>

<file path=xl/drawings/_rels/drawing3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0.xml"/></Relationships>
</file>

<file path=xl/drawings/_rels/drawing3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1.xml"/></Relationships>
</file>

<file path=xl/drawings/_rels/drawing3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2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24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25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26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27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28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29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30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3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3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33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34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35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36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37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38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39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40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4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4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43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44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45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46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47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48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6</xdr:col>
      <xdr:colOff>390525</xdr:colOff>
      <xdr:row>20</xdr:row>
      <xdr:rowOff>76200</xdr:rowOff>
    </xdr:to>
    <xdr:pic>
      <xdr:nvPicPr>
        <xdr:cNvPr id="2" name="1 Imagen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4962525" cy="3314700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327660</xdr:colOff>
      <xdr:row>2</xdr:row>
      <xdr:rowOff>154305</xdr:rowOff>
    </xdr:from>
    <xdr:to>
      <xdr:col>9</xdr:col>
      <xdr:colOff>352425</xdr:colOff>
      <xdr:row>17</xdr:row>
      <xdr:rowOff>144780</xdr:rowOff>
    </xdr:to>
    <xdr:graphicFrame macro="">
      <xdr:nvGraphicFramePr>
        <xdr:cNvPr id="7868696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53340</xdr:colOff>
      <xdr:row>2</xdr:row>
      <xdr:rowOff>184785</xdr:rowOff>
    </xdr:from>
    <xdr:to>
      <xdr:col>3</xdr:col>
      <xdr:colOff>1042035</xdr:colOff>
      <xdr:row>17</xdr:row>
      <xdr:rowOff>24765</xdr:rowOff>
    </xdr:to>
    <xdr:graphicFrame macro="">
      <xdr:nvGraphicFramePr>
        <xdr:cNvPr id="786869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34290</xdr:colOff>
      <xdr:row>21</xdr:row>
      <xdr:rowOff>123825</xdr:rowOff>
    </xdr:from>
    <xdr:to>
      <xdr:col>3</xdr:col>
      <xdr:colOff>967740</xdr:colOff>
      <xdr:row>37</xdr:row>
      <xdr:rowOff>57150</xdr:rowOff>
    </xdr:to>
    <xdr:graphicFrame macro="">
      <xdr:nvGraphicFramePr>
        <xdr:cNvPr id="7868698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80010</xdr:rowOff>
    </xdr:from>
    <xdr:to>
      <xdr:col>7</xdr:col>
      <xdr:colOff>200025</xdr:colOff>
      <xdr:row>25</xdr:row>
      <xdr:rowOff>127635</xdr:rowOff>
    </xdr:to>
    <xdr:graphicFrame macro="">
      <xdr:nvGraphicFramePr>
        <xdr:cNvPr id="17249" name="1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28</xdr:row>
      <xdr:rowOff>66675</xdr:rowOff>
    </xdr:from>
    <xdr:to>
      <xdr:col>7</xdr:col>
      <xdr:colOff>228600</xdr:colOff>
      <xdr:row>49</xdr:row>
      <xdr:rowOff>57150</xdr:rowOff>
    </xdr:to>
    <xdr:graphicFrame macro="">
      <xdr:nvGraphicFramePr>
        <xdr:cNvPr id="17250" name="1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0</xdr:rowOff>
    </xdr:from>
    <xdr:to>
      <xdr:col>13</xdr:col>
      <xdr:colOff>66675</xdr:colOff>
      <xdr:row>31</xdr:row>
      <xdr:rowOff>457200</xdr:rowOff>
    </xdr:to>
    <xdr:graphicFrame macro="">
      <xdr:nvGraphicFramePr>
        <xdr:cNvPr id="2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</xdr:row>
      <xdr:rowOff>0</xdr:rowOff>
    </xdr:from>
    <xdr:to>
      <xdr:col>14</xdr:col>
      <xdr:colOff>66675</xdr:colOff>
      <xdr:row>31</xdr:row>
      <xdr:rowOff>457200</xdr:rowOff>
    </xdr:to>
    <xdr:graphicFrame macro="">
      <xdr:nvGraphicFramePr>
        <xdr:cNvPr id="2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3</xdr:row>
      <xdr:rowOff>146050</xdr:rowOff>
    </xdr:from>
    <xdr:to>
      <xdr:col>6</xdr:col>
      <xdr:colOff>276225</xdr:colOff>
      <xdr:row>22</xdr:row>
      <xdr:rowOff>66041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514349</xdr:colOff>
      <xdr:row>17</xdr:row>
      <xdr:rowOff>66675</xdr:rowOff>
    </xdr:from>
    <xdr:to>
      <xdr:col>11</xdr:col>
      <xdr:colOff>600074</xdr:colOff>
      <xdr:row>32</xdr:row>
      <xdr:rowOff>19050</xdr:rowOff>
    </xdr:to>
    <xdr:graphicFrame macro="">
      <xdr:nvGraphicFramePr>
        <xdr:cNvPr id="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296122</xdr:colOff>
      <xdr:row>2</xdr:row>
      <xdr:rowOff>226483</xdr:rowOff>
    </xdr:from>
    <xdr:to>
      <xdr:col>16</xdr:col>
      <xdr:colOff>400897</xdr:colOff>
      <xdr:row>21</xdr:row>
      <xdr:rowOff>35983</xdr:rowOff>
    </xdr:to>
    <xdr:graphicFrame macro="">
      <xdr:nvGraphicFramePr>
        <xdr:cNvPr id="4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0.24706</cdr:x>
      <cdr:y>0.0828</cdr:y>
    </cdr:from>
    <cdr:to>
      <cdr:x>0.77837</cdr:x>
      <cdr:y>0.25244</cdr:y>
    </cdr:to>
    <cdr:sp macro="" textlink="">
      <cdr:nvSpPr>
        <cdr:cNvPr id="2" name="1 CuadroTexto"/>
        <cdr:cNvSpPr txBox="1"/>
      </cdr:nvSpPr>
      <cdr:spPr>
        <a:xfrm xmlns:a="http://schemas.openxmlformats.org/drawingml/2006/main">
          <a:off x="1327231" y="181200"/>
          <a:ext cx="2854244" cy="37124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s-ES" sz="1200" b="1" baseline="0">
              <a:latin typeface="Arial" pitchFamily="34" charset="0"/>
              <a:cs typeface="Arial" pitchFamily="34" charset="0"/>
            </a:rPr>
            <a:t>Nuevos Inscriptos</a:t>
          </a:r>
          <a:r>
            <a:rPr lang="es-ES" sz="1200" b="1" baseline="0"/>
            <a:t> </a:t>
          </a:r>
          <a:endParaRPr lang="es-ES" sz="1200" b="1"/>
        </a:p>
      </cdr:txBody>
    </cdr:sp>
  </cdr:relSizeAnchor>
</c:userShapes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313268</xdr:colOff>
      <xdr:row>42</xdr:row>
      <xdr:rowOff>0</xdr:rowOff>
    </xdr:from>
    <xdr:to>
      <xdr:col>14</xdr:col>
      <xdr:colOff>1684868</xdr:colOff>
      <xdr:row>42</xdr:row>
      <xdr:rowOff>0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313268</xdr:colOff>
      <xdr:row>2</xdr:row>
      <xdr:rowOff>76201</xdr:rowOff>
    </xdr:from>
    <xdr:to>
      <xdr:col>14</xdr:col>
      <xdr:colOff>1684868</xdr:colOff>
      <xdr:row>30</xdr:row>
      <xdr:rowOff>135467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313268</xdr:colOff>
      <xdr:row>42</xdr:row>
      <xdr:rowOff>0</xdr:rowOff>
    </xdr:from>
    <xdr:to>
      <xdr:col>14</xdr:col>
      <xdr:colOff>1684868</xdr:colOff>
      <xdr:row>42</xdr:row>
      <xdr:rowOff>0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313268</xdr:colOff>
      <xdr:row>2</xdr:row>
      <xdr:rowOff>76201</xdr:rowOff>
    </xdr:from>
    <xdr:to>
      <xdr:col>14</xdr:col>
      <xdr:colOff>1684868</xdr:colOff>
      <xdr:row>30</xdr:row>
      <xdr:rowOff>135467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514349</xdr:colOff>
      <xdr:row>3</xdr:row>
      <xdr:rowOff>133349</xdr:rowOff>
    </xdr:from>
    <xdr:to>
      <xdr:col>16</xdr:col>
      <xdr:colOff>57149</xdr:colOff>
      <xdr:row>22</xdr:row>
      <xdr:rowOff>76199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68791</xdr:colOff>
      <xdr:row>3</xdr:row>
      <xdr:rowOff>61384</xdr:rowOff>
    </xdr:from>
    <xdr:to>
      <xdr:col>6</xdr:col>
      <xdr:colOff>278341</xdr:colOff>
      <xdr:row>21</xdr:row>
      <xdr:rowOff>134410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355600</xdr:colOff>
      <xdr:row>15</xdr:row>
      <xdr:rowOff>82550</xdr:rowOff>
    </xdr:from>
    <xdr:to>
      <xdr:col>11</xdr:col>
      <xdr:colOff>355600</xdr:colOff>
      <xdr:row>34</xdr:row>
      <xdr:rowOff>0</xdr:rowOff>
    </xdr:to>
    <xdr:graphicFrame macro="">
      <xdr:nvGraphicFramePr>
        <xdr:cNvPr id="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545042</xdr:colOff>
      <xdr:row>2</xdr:row>
      <xdr:rowOff>128058</xdr:rowOff>
    </xdr:from>
    <xdr:to>
      <xdr:col>16</xdr:col>
      <xdr:colOff>649817</xdr:colOff>
      <xdr:row>21</xdr:row>
      <xdr:rowOff>42333</xdr:rowOff>
    </xdr:to>
    <xdr:graphicFrame macro="">
      <xdr:nvGraphicFramePr>
        <xdr:cNvPr id="4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495300</xdr:colOff>
      <xdr:row>38</xdr:row>
      <xdr:rowOff>0</xdr:rowOff>
    </xdr:from>
    <xdr:to>
      <xdr:col>6</xdr:col>
      <xdr:colOff>704850</xdr:colOff>
      <xdr:row>56</xdr:row>
      <xdr:rowOff>81915</xdr:rowOff>
    </xdr:to>
    <xdr:graphicFrame macro="">
      <xdr:nvGraphicFramePr>
        <xdr:cNvPr id="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</xdr:col>
      <xdr:colOff>458894</xdr:colOff>
      <xdr:row>51</xdr:row>
      <xdr:rowOff>84668</xdr:rowOff>
    </xdr:from>
    <xdr:to>
      <xdr:col>11</xdr:col>
      <xdr:colOff>449369</xdr:colOff>
      <xdr:row>69</xdr:row>
      <xdr:rowOff>160868</xdr:rowOff>
    </xdr:to>
    <xdr:graphicFrame macro="">
      <xdr:nvGraphicFramePr>
        <xdr:cNvPr id="6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10</xdr:col>
      <xdr:colOff>0</xdr:colOff>
      <xdr:row>38</xdr:row>
      <xdr:rowOff>0</xdr:rowOff>
    </xdr:from>
    <xdr:to>
      <xdr:col>16</xdr:col>
      <xdr:colOff>104775</xdr:colOff>
      <xdr:row>56</xdr:row>
      <xdr:rowOff>81915</xdr:rowOff>
    </xdr:to>
    <xdr:graphicFrame macro="">
      <xdr:nvGraphicFramePr>
        <xdr:cNvPr id="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21.xml><?xml version="1.0" encoding="utf-8"?>
<c:userShapes xmlns:c="http://schemas.openxmlformats.org/drawingml/2006/chart">
  <cdr:relSizeAnchor xmlns:cdr="http://schemas.openxmlformats.org/drawingml/2006/chartDrawing">
    <cdr:from>
      <cdr:x>0.24706</cdr:x>
      <cdr:y>0.0828</cdr:y>
    </cdr:from>
    <cdr:to>
      <cdr:x>0.76471</cdr:x>
      <cdr:y>0.15605</cdr:y>
    </cdr:to>
    <cdr:sp macro="" textlink="">
      <cdr:nvSpPr>
        <cdr:cNvPr id="2" name="1 CuadroTexto"/>
        <cdr:cNvSpPr txBox="1"/>
      </cdr:nvSpPr>
      <cdr:spPr>
        <a:xfrm xmlns:a="http://schemas.openxmlformats.org/drawingml/2006/main">
          <a:off x="1200150" y="247650"/>
          <a:ext cx="2514600" cy="2190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s-ES" sz="1200" b="1" baseline="0">
              <a:latin typeface="Arial" pitchFamily="34" charset="0"/>
              <a:cs typeface="Arial" pitchFamily="34" charset="0"/>
            </a:rPr>
            <a:t>Nuevos Inscriptos</a:t>
          </a:r>
          <a:r>
            <a:rPr lang="es-ES" sz="1200" b="1" baseline="0"/>
            <a:t> </a:t>
          </a:r>
          <a:endParaRPr lang="es-ES" sz="1200" b="1"/>
        </a:p>
      </cdr:txBody>
    </cdr:sp>
  </cdr:relSizeAnchor>
</c:userShapes>
</file>

<file path=xl/drawings/drawing22.xml><?xml version="1.0" encoding="utf-8"?>
<c:userShapes xmlns:c="http://schemas.openxmlformats.org/drawingml/2006/chart">
  <cdr:relSizeAnchor xmlns:cdr="http://schemas.openxmlformats.org/drawingml/2006/chartDrawing">
    <cdr:from>
      <cdr:x>0.24706</cdr:x>
      <cdr:y>0.0828</cdr:y>
    </cdr:from>
    <cdr:to>
      <cdr:x>0.76471</cdr:x>
      <cdr:y>0.15605</cdr:y>
    </cdr:to>
    <cdr:sp macro="" textlink="">
      <cdr:nvSpPr>
        <cdr:cNvPr id="2" name="1 CuadroTexto"/>
        <cdr:cNvSpPr txBox="1"/>
      </cdr:nvSpPr>
      <cdr:spPr>
        <a:xfrm xmlns:a="http://schemas.openxmlformats.org/drawingml/2006/main">
          <a:off x="1200150" y="247650"/>
          <a:ext cx="2514600" cy="2190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s-ES" sz="1200" b="1" baseline="0">
              <a:latin typeface="Arial" pitchFamily="34" charset="0"/>
              <a:cs typeface="Arial" pitchFamily="34" charset="0"/>
            </a:rPr>
            <a:t>Nuevos Inscriptos</a:t>
          </a:r>
          <a:r>
            <a:rPr lang="es-ES" sz="1200" b="1" baseline="0"/>
            <a:t> </a:t>
          </a:r>
          <a:endParaRPr lang="es-ES" sz="1200" b="1"/>
        </a:p>
      </cdr:txBody>
    </cdr:sp>
  </cdr:relSizeAnchor>
</c:userShapes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95250</xdr:rowOff>
    </xdr:from>
    <xdr:to>
      <xdr:col>6</xdr:col>
      <xdr:colOff>219075</xdr:colOff>
      <xdr:row>21</xdr:row>
      <xdr:rowOff>9525</xdr:rowOff>
    </xdr:to>
    <xdr:graphicFrame macro="">
      <xdr:nvGraphicFramePr>
        <xdr:cNvPr id="73932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142875</xdr:colOff>
      <xdr:row>17</xdr:row>
      <xdr:rowOff>38100</xdr:rowOff>
    </xdr:from>
    <xdr:to>
      <xdr:col>11</xdr:col>
      <xdr:colOff>133350</xdr:colOff>
      <xdr:row>35</xdr:row>
      <xdr:rowOff>114300</xdr:rowOff>
    </xdr:to>
    <xdr:graphicFrame macro="">
      <xdr:nvGraphicFramePr>
        <xdr:cNvPr id="739326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447675</xdr:colOff>
      <xdr:row>2</xdr:row>
      <xdr:rowOff>142875</xdr:rowOff>
    </xdr:from>
    <xdr:to>
      <xdr:col>15</xdr:col>
      <xdr:colOff>552450</xdr:colOff>
      <xdr:row>21</xdr:row>
      <xdr:rowOff>57150</xdr:rowOff>
    </xdr:to>
    <xdr:graphicFrame macro="">
      <xdr:nvGraphicFramePr>
        <xdr:cNvPr id="73932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4.xml><?xml version="1.0" encoding="utf-8"?>
<c:userShapes xmlns:c="http://schemas.openxmlformats.org/drawingml/2006/chart">
  <cdr:relSizeAnchor xmlns:cdr="http://schemas.openxmlformats.org/drawingml/2006/chartDrawing">
    <cdr:from>
      <cdr:x>0.24706</cdr:x>
      <cdr:y>0.0828</cdr:y>
    </cdr:from>
    <cdr:to>
      <cdr:x>0.76471</cdr:x>
      <cdr:y>0.15605</cdr:y>
    </cdr:to>
    <cdr:sp macro="" textlink="">
      <cdr:nvSpPr>
        <cdr:cNvPr id="2" name="1 CuadroTexto"/>
        <cdr:cNvSpPr txBox="1"/>
      </cdr:nvSpPr>
      <cdr:spPr>
        <a:xfrm xmlns:a="http://schemas.openxmlformats.org/drawingml/2006/main">
          <a:off x="1200150" y="247650"/>
          <a:ext cx="2514600" cy="2190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s-ES" sz="1200" b="1">
              <a:latin typeface="Arial" pitchFamily="34" charset="0"/>
              <a:cs typeface="Arial" pitchFamily="34" charset="0"/>
            </a:rPr>
            <a:t>Estudiantes</a:t>
          </a:r>
          <a:r>
            <a:rPr lang="es-ES" sz="1200" b="1" baseline="0"/>
            <a:t> </a:t>
          </a:r>
          <a:endParaRPr lang="es-ES" sz="1200" b="1"/>
        </a:p>
      </cdr:txBody>
    </cdr:sp>
  </cdr:relSizeAnchor>
</c:userShapes>
</file>

<file path=xl/drawings/drawing25.xml><?xml version="1.0" encoding="utf-8"?>
<c:userShapes xmlns:c="http://schemas.openxmlformats.org/drawingml/2006/chart">
  <cdr:relSizeAnchor xmlns:cdr="http://schemas.openxmlformats.org/drawingml/2006/chartDrawing">
    <cdr:from>
      <cdr:x>0.24706</cdr:x>
      <cdr:y>0.0828</cdr:y>
    </cdr:from>
    <cdr:to>
      <cdr:x>0.76471</cdr:x>
      <cdr:y>0.15605</cdr:y>
    </cdr:to>
    <cdr:sp macro="" textlink="">
      <cdr:nvSpPr>
        <cdr:cNvPr id="2" name="1 CuadroTexto"/>
        <cdr:cNvSpPr txBox="1"/>
      </cdr:nvSpPr>
      <cdr:spPr>
        <a:xfrm xmlns:a="http://schemas.openxmlformats.org/drawingml/2006/main">
          <a:off x="1200150" y="247650"/>
          <a:ext cx="2514600" cy="2190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s-ES" sz="1200" b="1" baseline="0">
              <a:latin typeface="Arial" pitchFamily="34" charset="0"/>
              <a:cs typeface="Arial" pitchFamily="34" charset="0"/>
            </a:rPr>
            <a:t>Nuevos Inscriptos</a:t>
          </a:r>
          <a:r>
            <a:rPr lang="es-ES" sz="1200" b="1" baseline="0"/>
            <a:t> </a:t>
          </a:r>
          <a:endParaRPr lang="es-ES" sz="1200" b="1"/>
        </a:p>
      </cdr:txBody>
    </cdr:sp>
  </cdr:relSizeAnchor>
</c:userShapes>
</file>

<file path=xl/drawings/drawing26.xml><?xml version="1.0" encoding="utf-8"?>
<c:userShapes xmlns:c="http://schemas.openxmlformats.org/drawingml/2006/chart">
  <cdr:relSizeAnchor xmlns:cdr="http://schemas.openxmlformats.org/drawingml/2006/chartDrawing">
    <cdr:from>
      <cdr:x>0.24706</cdr:x>
      <cdr:y>0.0828</cdr:y>
    </cdr:from>
    <cdr:to>
      <cdr:x>0.76471</cdr:x>
      <cdr:y>0.15605</cdr:y>
    </cdr:to>
    <cdr:sp macro="" textlink="">
      <cdr:nvSpPr>
        <cdr:cNvPr id="2" name="1 CuadroTexto"/>
        <cdr:cNvSpPr txBox="1"/>
      </cdr:nvSpPr>
      <cdr:spPr>
        <a:xfrm xmlns:a="http://schemas.openxmlformats.org/drawingml/2006/main">
          <a:off x="1200150" y="247650"/>
          <a:ext cx="2514600" cy="2190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s-ES" sz="1200" b="1">
              <a:latin typeface="Arial" pitchFamily="34" charset="0"/>
              <a:cs typeface="Arial" pitchFamily="34" charset="0"/>
            </a:rPr>
            <a:t>Egresados</a:t>
          </a:r>
          <a:endParaRPr lang="es-ES" sz="1200" b="1"/>
        </a:p>
      </cdr:txBody>
    </cdr:sp>
  </cdr:relSizeAnchor>
</c:userShapes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457200</xdr:colOff>
      <xdr:row>2</xdr:row>
      <xdr:rowOff>142875</xdr:rowOff>
    </xdr:from>
    <xdr:to>
      <xdr:col>7</xdr:col>
      <xdr:colOff>142875</xdr:colOff>
      <xdr:row>20</xdr:row>
      <xdr:rowOff>123825</xdr:rowOff>
    </xdr:to>
    <xdr:graphicFrame macro="">
      <xdr:nvGraphicFramePr>
        <xdr:cNvPr id="742395" name="8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485775</xdr:colOff>
      <xdr:row>22</xdr:row>
      <xdr:rowOff>95250</xdr:rowOff>
    </xdr:from>
    <xdr:to>
      <xdr:col>7</xdr:col>
      <xdr:colOff>171450</xdr:colOff>
      <xdr:row>40</xdr:row>
      <xdr:rowOff>76200</xdr:rowOff>
    </xdr:to>
    <xdr:graphicFrame macro="">
      <xdr:nvGraphicFramePr>
        <xdr:cNvPr id="742396" name="10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219075</xdr:colOff>
      <xdr:row>15</xdr:row>
      <xdr:rowOff>104775</xdr:rowOff>
    </xdr:from>
    <xdr:to>
      <xdr:col>14</xdr:col>
      <xdr:colOff>666750</xdr:colOff>
      <xdr:row>33</xdr:row>
      <xdr:rowOff>85725</xdr:rowOff>
    </xdr:to>
    <xdr:graphicFrame macro="">
      <xdr:nvGraphicFramePr>
        <xdr:cNvPr id="742397" name="10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95250</xdr:colOff>
      <xdr:row>2</xdr:row>
      <xdr:rowOff>76200</xdr:rowOff>
    </xdr:from>
    <xdr:to>
      <xdr:col>9</xdr:col>
      <xdr:colOff>542925</xdr:colOff>
      <xdr:row>23</xdr:row>
      <xdr:rowOff>123825</xdr:rowOff>
    </xdr:to>
    <xdr:graphicFrame macro="">
      <xdr:nvGraphicFramePr>
        <xdr:cNvPr id="74486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209550</xdr:colOff>
      <xdr:row>2</xdr:row>
      <xdr:rowOff>152400</xdr:rowOff>
    </xdr:from>
    <xdr:to>
      <xdr:col>9</xdr:col>
      <xdr:colOff>133350</xdr:colOff>
      <xdr:row>24</xdr:row>
      <xdr:rowOff>38100</xdr:rowOff>
    </xdr:to>
    <xdr:graphicFrame macro="">
      <xdr:nvGraphicFramePr>
        <xdr:cNvPr id="6147124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2</xdr:row>
      <xdr:rowOff>0</xdr:rowOff>
    </xdr:from>
    <xdr:to>
      <xdr:col>2</xdr:col>
      <xdr:colOff>76200</xdr:colOff>
      <xdr:row>3</xdr:row>
      <xdr:rowOff>57150</xdr:rowOff>
    </xdr:to>
    <xdr:sp macro="" textlink="">
      <xdr:nvSpPr>
        <xdr:cNvPr id="9844864" name="Text Box 1"/>
        <xdr:cNvSpPr txBox="1">
          <a:spLocks noChangeArrowheads="1"/>
        </xdr:cNvSpPr>
      </xdr:nvSpPr>
      <xdr:spPr bwMode="auto">
        <a:xfrm>
          <a:off x="2943225" y="161925"/>
          <a:ext cx="762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209550</xdr:colOff>
      <xdr:row>2</xdr:row>
      <xdr:rowOff>0</xdr:rowOff>
    </xdr:from>
    <xdr:to>
      <xdr:col>2</xdr:col>
      <xdr:colOff>285750</xdr:colOff>
      <xdr:row>3</xdr:row>
      <xdr:rowOff>57150</xdr:rowOff>
    </xdr:to>
    <xdr:sp macro="" textlink="">
      <xdr:nvSpPr>
        <xdr:cNvPr id="9844865" name="Text Box 2"/>
        <xdr:cNvSpPr txBox="1">
          <a:spLocks noChangeArrowheads="1"/>
        </xdr:cNvSpPr>
      </xdr:nvSpPr>
      <xdr:spPr bwMode="auto">
        <a:xfrm>
          <a:off x="3152775" y="161925"/>
          <a:ext cx="762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76200</xdr:colOff>
      <xdr:row>3</xdr:row>
      <xdr:rowOff>57150</xdr:rowOff>
    </xdr:to>
    <xdr:sp macro="" textlink="">
      <xdr:nvSpPr>
        <xdr:cNvPr id="9844866" name="Text Box 3"/>
        <xdr:cNvSpPr txBox="1">
          <a:spLocks noChangeArrowheads="1"/>
        </xdr:cNvSpPr>
      </xdr:nvSpPr>
      <xdr:spPr bwMode="auto">
        <a:xfrm>
          <a:off x="2943225" y="161925"/>
          <a:ext cx="762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76200</xdr:colOff>
      <xdr:row>21</xdr:row>
      <xdr:rowOff>66675</xdr:rowOff>
    </xdr:to>
    <xdr:sp macro="" textlink="">
      <xdr:nvSpPr>
        <xdr:cNvPr id="9844867" name="Text Box 4"/>
        <xdr:cNvSpPr txBox="1">
          <a:spLocks noChangeArrowheads="1"/>
        </xdr:cNvSpPr>
      </xdr:nvSpPr>
      <xdr:spPr bwMode="auto">
        <a:xfrm>
          <a:off x="2943225" y="2781300"/>
          <a:ext cx="76200" cy="390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209550</xdr:colOff>
      <xdr:row>19</xdr:row>
      <xdr:rowOff>0</xdr:rowOff>
    </xdr:from>
    <xdr:to>
      <xdr:col>2</xdr:col>
      <xdr:colOff>285750</xdr:colOff>
      <xdr:row>21</xdr:row>
      <xdr:rowOff>66675</xdr:rowOff>
    </xdr:to>
    <xdr:sp macro="" textlink="">
      <xdr:nvSpPr>
        <xdr:cNvPr id="9844868" name="Text Box 5"/>
        <xdr:cNvSpPr txBox="1">
          <a:spLocks noChangeArrowheads="1"/>
        </xdr:cNvSpPr>
      </xdr:nvSpPr>
      <xdr:spPr bwMode="auto">
        <a:xfrm>
          <a:off x="3152775" y="2781300"/>
          <a:ext cx="76200" cy="390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76200</xdr:colOff>
      <xdr:row>21</xdr:row>
      <xdr:rowOff>66675</xdr:rowOff>
    </xdr:to>
    <xdr:sp macro="" textlink="">
      <xdr:nvSpPr>
        <xdr:cNvPr id="9844869" name="Text Box 6"/>
        <xdr:cNvSpPr txBox="1">
          <a:spLocks noChangeArrowheads="1"/>
        </xdr:cNvSpPr>
      </xdr:nvSpPr>
      <xdr:spPr bwMode="auto">
        <a:xfrm>
          <a:off x="2943225" y="2781300"/>
          <a:ext cx="76200" cy="390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76200</xdr:colOff>
      <xdr:row>3</xdr:row>
      <xdr:rowOff>57150</xdr:rowOff>
    </xdr:to>
    <xdr:sp macro="" textlink="">
      <xdr:nvSpPr>
        <xdr:cNvPr id="9844870" name="Text Box 1"/>
        <xdr:cNvSpPr txBox="1">
          <a:spLocks noChangeArrowheads="1"/>
        </xdr:cNvSpPr>
      </xdr:nvSpPr>
      <xdr:spPr bwMode="auto">
        <a:xfrm>
          <a:off x="2943225" y="161925"/>
          <a:ext cx="762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209550</xdr:colOff>
      <xdr:row>2</xdr:row>
      <xdr:rowOff>0</xdr:rowOff>
    </xdr:from>
    <xdr:to>
      <xdr:col>2</xdr:col>
      <xdr:colOff>285750</xdr:colOff>
      <xdr:row>3</xdr:row>
      <xdr:rowOff>57150</xdr:rowOff>
    </xdr:to>
    <xdr:sp macro="" textlink="">
      <xdr:nvSpPr>
        <xdr:cNvPr id="9844871" name="Text Box 2"/>
        <xdr:cNvSpPr txBox="1">
          <a:spLocks noChangeArrowheads="1"/>
        </xdr:cNvSpPr>
      </xdr:nvSpPr>
      <xdr:spPr bwMode="auto">
        <a:xfrm>
          <a:off x="3152775" y="161925"/>
          <a:ext cx="762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76200</xdr:colOff>
      <xdr:row>3</xdr:row>
      <xdr:rowOff>57150</xdr:rowOff>
    </xdr:to>
    <xdr:sp macro="" textlink="">
      <xdr:nvSpPr>
        <xdr:cNvPr id="9844872" name="Text Box 3"/>
        <xdr:cNvSpPr txBox="1">
          <a:spLocks noChangeArrowheads="1"/>
        </xdr:cNvSpPr>
      </xdr:nvSpPr>
      <xdr:spPr bwMode="auto">
        <a:xfrm>
          <a:off x="2943225" y="161925"/>
          <a:ext cx="762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76200</xdr:colOff>
      <xdr:row>21</xdr:row>
      <xdr:rowOff>66675</xdr:rowOff>
    </xdr:to>
    <xdr:sp macro="" textlink="">
      <xdr:nvSpPr>
        <xdr:cNvPr id="9844873" name="Text Box 4"/>
        <xdr:cNvSpPr txBox="1">
          <a:spLocks noChangeArrowheads="1"/>
        </xdr:cNvSpPr>
      </xdr:nvSpPr>
      <xdr:spPr bwMode="auto">
        <a:xfrm>
          <a:off x="2943225" y="2781300"/>
          <a:ext cx="76200" cy="390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209550</xdr:colOff>
      <xdr:row>19</xdr:row>
      <xdr:rowOff>0</xdr:rowOff>
    </xdr:from>
    <xdr:to>
      <xdr:col>2</xdr:col>
      <xdr:colOff>285750</xdr:colOff>
      <xdr:row>21</xdr:row>
      <xdr:rowOff>66675</xdr:rowOff>
    </xdr:to>
    <xdr:sp macro="" textlink="">
      <xdr:nvSpPr>
        <xdr:cNvPr id="9844874" name="Text Box 5"/>
        <xdr:cNvSpPr txBox="1">
          <a:spLocks noChangeArrowheads="1"/>
        </xdr:cNvSpPr>
      </xdr:nvSpPr>
      <xdr:spPr bwMode="auto">
        <a:xfrm>
          <a:off x="3152775" y="2781300"/>
          <a:ext cx="76200" cy="390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76200</xdr:colOff>
      <xdr:row>21</xdr:row>
      <xdr:rowOff>66675</xdr:rowOff>
    </xdr:to>
    <xdr:sp macro="" textlink="">
      <xdr:nvSpPr>
        <xdr:cNvPr id="9844875" name="Text Box 6"/>
        <xdr:cNvSpPr txBox="1">
          <a:spLocks noChangeArrowheads="1"/>
        </xdr:cNvSpPr>
      </xdr:nvSpPr>
      <xdr:spPr bwMode="auto">
        <a:xfrm>
          <a:off x="2943225" y="2781300"/>
          <a:ext cx="76200" cy="390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76200</xdr:colOff>
      <xdr:row>21</xdr:row>
      <xdr:rowOff>66675</xdr:rowOff>
    </xdr:to>
    <xdr:sp macro="" textlink="">
      <xdr:nvSpPr>
        <xdr:cNvPr id="9844876" name="Text Box 1"/>
        <xdr:cNvSpPr txBox="1">
          <a:spLocks noChangeArrowheads="1"/>
        </xdr:cNvSpPr>
      </xdr:nvSpPr>
      <xdr:spPr bwMode="auto">
        <a:xfrm>
          <a:off x="2943225" y="2781300"/>
          <a:ext cx="76200" cy="390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209550</xdr:colOff>
      <xdr:row>19</xdr:row>
      <xdr:rowOff>0</xdr:rowOff>
    </xdr:from>
    <xdr:to>
      <xdr:col>2</xdr:col>
      <xdr:colOff>285750</xdr:colOff>
      <xdr:row>21</xdr:row>
      <xdr:rowOff>66675</xdr:rowOff>
    </xdr:to>
    <xdr:sp macro="" textlink="">
      <xdr:nvSpPr>
        <xdr:cNvPr id="9844877" name="Text Box 2"/>
        <xdr:cNvSpPr txBox="1">
          <a:spLocks noChangeArrowheads="1"/>
        </xdr:cNvSpPr>
      </xdr:nvSpPr>
      <xdr:spPr bwMode="auto">
        <a:xfrm>
          <a:off x="3152775" y="2781300"/>
          <a:ext cx="76200" cy="390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76200</xdr:colOff>
      <xdr:row>21</xdr:row>
      <xdr:rowOff>66675</xdr:rowOff>
    </xdr:to>
    <xdr:sp macro="" textlink="">
      <xdr:nvSpPr>
        <xdr:cNvPr id="9844878" name="Text Box 3"/>
        <xdr:cNvSpPr txBox="1">
          <a:spLocks noChangeArrowheads="1"/>
        </xdr:cNvSpPr>
      </xdr:nvSpPr>
      <xdr:spPr bwMode="auto">
        <a:xfrm>
          <a:off x="2943225" y="2781300"/>
          <a:ext cx="76200" cy="390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76200</xdr:colOff>
      <xdr:row>3</xdr:row>
      <xdr:rowOff>38100</xdr:rowOff>
    </xdr:to>
    <xdr:sp macro="" textlink="">
      <xdr:nvSpPr>
        <xdr:cNvPr id="17" name="Text Box 1"/>
        <xdr:cNvSpPr txBox="1">
          <a:spLocks noChangeArrowheads="1"/>
        </xdr:cNvSpPr>
      </xdr:nvSpPr>
      <xdr:spPr bwMode="auto">
        <a:xfrm>
          <a:off x="2943225" y="1905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76200</xdr:colOff>
      <xdr:row>3</xdr:row>
      <xdr:rowOff>47625</xdr:rowOff>
    </xdr:to>
    <xdr:sp macro="" textlink="">
      <xdr:nvSpPr>
        <xdr:cNvPr id="18" name="Text Box 1"/>
        <xdr:cNvSpPr txBox="1">
          <a:spLocks noChangeArrowheads="1"/>
        </xdr:cNvSpPr>
      </xdr:nvSpPr>
      <xdr:spPr bwMode="auto">
        <a:xfrm>
          <a:off x="2943225" y="190500"/>
          <a:ext cx="762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209550</xdr:colOff>
      <xdr:row>2</xdr:row>
      <xdr:rowOff>0</xdr:rowOff>
    </xdr:from>
    <xdr:to>
      <xdr:col>2</xdr:col>
      <xdr:colOff>285750</xdr:colOff>
      <xdr:row>3</xdr:row>
      <xdr:rowOff>47625</xdr:rowOff>
    </xdr:to>
    <xdr:sp macro="" textlink="">
      <xdr:nvSpPr>
        <xdr:cNvPr id="19" name="Text Box 2"/>
        <xdr:cNvSpPr txBox="1">
          <a:spLocks noChangeArrowheads="1"/>
        </xdr:cNvSpPr>
      </xdr:nvSpPr>
      <xdr:spPr bwMode="auto">
        <a:xfrm>
          <a:off x="3152775" y="190500"/>
          <a:ext cx="762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76200</xdr:colOff>
      <xdr:row>3</xdr:row>
      <xdr:rowOff>47625</xdr:rowOff>
    </xdr:to>
    <xdr:sp macro="" textlink="">
      <xdr:nvSpPr>
        <xdr:cNvPr id="20" name="Text Box 3"/>
        <xdr:cNvSpPr txBox="1">
          <a:spLocks noChangeArrowheads="1"/>
        </xdr:cNvSpPr>
      </xdr:nvSpPr>
      <xdr:spPr bwMode="auto">
        <a:xfrm>
          <a:off x="2943225" y="190500"/>
          <a:ext cx="762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76200</xdr:colOff>
      <xdr:row>19</xdr:row>
      <xdr:rowOff>158115</xdr:rowOff>
    </xdr:to>
    <xdr:sp macro="" textlink="">
      <xdr:nvSpPr>
        <xdr:cNvPr id="21" name="Text Box 4"/>
        <xdr:cNvSpPr txBox="1">
          <a:spLocks noChangeArrowheads="1"/>
        </xdr:cNvSpPr>
      </xdr:nvSpPr>
      <xdr:spPr bwMode="auto">
        <a:xfrm>
          <a:off x="2943225" y="3419475"/>
          <a:ext cx="76200" cy="2247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209550</xdr:colOff>
      <xdr:row>19</xdr:row>
      <xdr:rowOff>0</xdr:rowOff>
    </xdr:from>
    <xdr:to>
      <xdr:col>2</xdr:col>
      <xdr:colOff>285750</xdr:colOff>
      <xdr:row>19</xdr:row>
      <xdr:rowOff>158115</xdr:rowOff>
    </xdr:to>
    <xdr:sp macro="" textlink="">
      <xdr:nvSpPr>
        <xdr:cNvPr id="22" name="Text Box 5"/>
        <xdr:cNvSpPr txBox="1">
          <a:spLocks noChangeArrowheads="1"/>
        </xdr:cNvSpPr>
      </xdr:nvSpPr>
      <xdr:spPr bwMode="auto">
        <a:xfrm>
          <a:off x="3152775" y="3419475"/>
          <a:ext cx="76200" cy="2247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76200</xdr:colOff>
      <xdr:row>19</xdr:row>
      <xdr:rowOff>158115</xdr:rowOff>
    </xdr:to>
    <xdr:sp macro="" textlink="">
      <xdr:nvSpPr>
        <xdr:cNvPr id="23" name="Text Box 6"/>
        <xdr:cNvSpPr txBox="1">
          <a:spLocks noChangeArrowheads="1"/>
        </xdr:cNvSpPr>
      </xdr:nvSpPr>
      <xdr:spPr bwMode="auto">
        <a:xfrm>
          <a:off x="2943225" y="3419475"/>
          <a:ext cx="76200" cy="2247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76200</xdr:colOff>
      <xdr:row>3</xdr:row>
      <xdr:rowOff>47625</xdr:rowOff>
    </xdr:to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2943225" y="190500"/>
          <a:ext cx="762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209550</xdr:colOff>
      <xdr:row>2</xdr:row>
      <xdr:rowOff>0</xdr:rowOff>
    </xdr:from>
    <xdr:to>
      <xdr:col>2</xdr:col>
      <xdr:colOff>285750</xdr:colOff>
      <xdr:row>3</xdr:row>
      <xdr:rowOff>47625</xdr:rowOff>
    </xdr:to>
    <xdr:sp macro="" textlink="">
      <xdr:nvSpPr>
        <xdr:cNvPr id="25" name="Text Box 2"/>
        <xdr:cNvSpPr txBox="1">
          <a:spLocks noChangeArrowheads="1"/>
        </xdr:cNvSpPr>
      </xdr:nvSpPr>
      <xdr:spPr bwMode="auto">
        <a:xfrm>
          <a:off x="3152775" y="190500"/>
          <a:ext cx="762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76200</xdr:colOff>
      <xdr:row>3</xdr:row>
      <xdr:rowOff>47625</xdr:rowOff>
    </xdr:to>
    <xdr:sp macro="" textlink="">
      <xdr:nvSpPr>
        <xdr:cNvPr id="26" name="Text Box 3"/>
        <xdr:cNvSpPr txBox="1">
          <a:spLocks noChangeArrowheads="1"/>
        </xdr:cNvSpPr>
      </xdr:nvSpPr>
      <xdr:spPr bwMode="auto">
        <a:xfrm>
          <a:off x="2943225" y="190500"/>
          <a:ext cx="762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76200</xdr:colOff>
      <xdr:row>19</xdr:row>
      <xdr:rowOff>158115</xdr:rowOff>
    </xdr:to>
    <xdr:sp macro="" textlink="">
      <xdr:nvSpPr>
        <xdr:cNvPr id="27" name="Text Box 4"/>
        <xdr:cNvSpPr txBox="1">
          <a:spLocks noChangeArrowheads="1"/>
        </xdr:cNvSpPr>
      </xdr:nvSpPr>
      <xdr:spPr bwMode="auto">
        <a:xfrm>
          <a:off x="2943225" y="3419475"/>
          <a:ext cx="76200" cy="2247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209550</xdr:colOff>
      <xdr:row>19</xdr:row>
      <xdr:rowOff>0</xdr:rowOff>
    </xdr:from>
    <xdr:to>
      <xdr:col>2</xdr:col>
      <xdr:colOff>285750</xdr:colOff>
      <xdr:row>19</xdr:row>
      <xdr:rowOff>158115</xdr:rowOff>
    </xdr:to>
    <xdr:sp macro="" textlink="">
      <xdr:nvSpPr>
        <xdr:cNvPr id="28" name="Text Box 5"/>
        <xdr:cNvSpPr txBox="1">
          <a:spLocks noChangeArrowheads="1"/>
        </xdr:cNvSpPr>
      </xdr:nvSpPr>
      <xdr:spPr bwMode="auto">
        <a:xfrm>
          <a:off x="3152775" y="3419475"/>
          <a:ext cx="76200" cy="2247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76200</xdr:colOff>
      <xdr:row>19</xdr:row>
      <xdr:rowOff>158115</xdr:rowOff>
    </xdr:to>
    <xdr:sp macro="" textlink="">
      <xdr:nvSpPr>
        <xdr:cNvPr id="29" name="Text Box 6"/>
        <xdr:cNvSpPr txBox="1">
          <a:spLocks noChangeArrowheads="1"/>
        </xdr:cNvSpPr>
      </xdr:nvSpPr>
      <xdr:spPr bwMode="auto">
        <a:xfrm>
          <a:off x="2943225" y="3419475"/>
          <a:ext cx="76200" cy="2247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76200</xdr:colOff>
      <xdr:row>19</xdr:row>
      <xdr:rowOff>158115</xdr:rowOff>
    </xdr:to>
    <xdr:sp macro="" textlink="">
      <xdr:nvSpPr>
        <xdr:cNvPr id="30" name="Text Box 1"/>
        <xdr:cNvSpPr txBox="1">
          <a:spLocks noChangeArrowheads="1"/>
        </xdr:cNvSpPr>
      </xdr:nvSpPr>
      <xdr:spPr bwMode="auto">
        <a:xfrm>
          <a:off x="2943225" y="3419475"/>
          <a:ext cx="76200" cy="2247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209550</xdr:colOff>
      <xdr:row>19</xdr:row>
      <xdr:rowOff>0</xdr:rowOff>
    </xdr:from>
    <xdr:to>
      <xdr:col>2</xdr:col>
      <xdr:colOff>285750</xdr:colOff>
      <xdr:row>19</xdr:row>
      <xdr:rowOff>158115</xdr:rowOff>
    </xdr:to>
    <xdr:sp macro="" textlink="">
      <xdr:nvSpPr>
        <xdr:cNvPr id="31" name="Text Box 2"/>
        <xdr:cNvSpPr txBox="1">
          <a:spLocks noChangeArrowheads="1"/>
        </xdr:cNvSpPr>
      </xdr:nvSpPr>
      <xdr:spPr bwMode="auto">
        <a:xfrm>
          <a:off x="3152775" y="3419475"/>
          <a:ext cx="76200" cy="2247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76200</xdr:colOff>
      <xdr:row>19</xdr:row>
      <xdr:rowOff>158115</xdr:rowOff>
    </xdr:to>
    <xdr:sp macro="" textlink="">
      <xdr:nvSpPr>
        <xdr:cNvPr id="32" name="Text Box 3"/>
        <xdr:cNvSpPr txBox="1">
          <a:spLocks noChangeArrowheads="1"/>
        </xdr:cNvSpPr>
      </xdr:nvSpPr>
      <xdr:spPr bwMode="auto">
        <a:xfrm>
          <a:off x="2943225" y="3419475"/>
          <a:ext cx="76200" cy="2247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47625</xdr:rowOff>
    </xdr:from>
    <xdr:to>
      <xdr:col>9</xdr:col>
      <xdr:colOff>552450</xdr:colOff>
      <xdr:row>24</xdr:row>
      <xdr:rowOff>9525</xdr:rowOff>
    </xdr:to>
    <xdr:graphicFrame macro="">
      <xdr:nvGraphicFramePr>
        <xdr:cNvPr id="74691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1.xml><?xml version="1.0" encoding="utf-8"?>
<c:userShapes xmlns:c="http://schemas.openxmlformats.org/drawingml/2006/chart">
  <cdr:relSizeAnchor xmlns:cdr="http://schemas.openxmlformats.org/drawingml/2006/chartDrawing">
    <cdr:from>
      <cdr:x>0.48005</cdr:x>
      <cdr:y>0.41099</cdr:y>
    </cdr:from>
    <cdr:to>
      <cdr:x>0.49951</cdr:x>
      <cdr:y>0.46792</cdr:y>
    </cdr:to>
    <cdr:sp macro="" textlink="">
      <cdr:nvSpPr>
        <cdr:cNvPr id="3686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64889" y="1486125"/>
          <a:ext cx="127733" cy="20431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s-ES" sz="875" b="0" i="0" u="none" strike="noStrike" baseline="0">
              <a:solidFill>
                <a:srgbClr val="000000"/>
              </a:solidFill>
              <a:latin typeface="Arial"/>
              <a:cs typeface="Arial"/>
            </a:rPr>
            <a:t>  </a:t>
          </a:r>
        </a:p>
      </cdr:txBody>
    </cdr:sp>
  </cdr:relSizeAnchor>
</c:userShapes>
</file>

<file path=xl/drawings/drawing3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2</xdr:row>
      <xdr:rowOff>76200</xdr:rowOff>
    </xdr:from>
    <xdr:to>
      <xdr:col>10</xdr:col>
      <xdr:colOff>76200</xdr:colOff>
      <xdr:row>24</xdr:row>
      <xdr:rowOff>142875</xdr:rowOff>
    </xdr:to>
    <xdr:graphicFrame macro="">
      <xdr:nvGraphicFramePr>
        <xdr:cNvPr id="74896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0</xdr:rowOff>
    </xdr:from>
    <xdr:to>
      <xdr:col>9</xdr:col>
      <xdr:colOff>342900</xdr:colOff>
      <xdr:row>27</xdr:row>
      <xdr:rowOff>85725</xdr:rowOff>
    </xdr:to>
    <xdr:graphicFrame macro="">
      <xdr:nvGraphicFramePr>
        <xdr:cNvPr id="722546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2</xdr:row>
      <xdr:rowOff>57150</xdr:rowOff>
    </xdr:from>
    <xdr:to>
      <xdr:col>10</xdr:col>
      <xdr:colOff>76200</xdr:colOff>
      <xdr:row>24</xdr:row>
      <xdr:rowOff>123825</xdr:rowOff>
    </xdr:to>
    <xdr:graphicFrame macro="">
      <xdr:nvGraphicFramePr>
        <xdr:cNvPr id="75101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23</xdr:row>
      <xdr:rowOff>0</xdr:rowOff>
    </xdr:from>
    <xdr:to>
      <xdr:col>5</xdr:col>
      <xdr:colOff>628090</xdr:colOff>
      <xdr:row>39</xdr:row>
      <xdr:rowOff>152400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13</xdr:row>
      <xdr:rowOff>0</xdr:rowOff>
    </xdr:from>
    <xdr:to>
      <xdr:col>8</xdr:col>
      <xdr:colOff>47625</xdr:colOff>
      <xdr:row>29</xdr:row>
      <xdr:rowOff>57150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</xdr:row>
      <xdr:rowOff>47625</xdr:rowOff>
    </xdr:from>
    <xdr:to>
      <xdr:col>6</xdr:col>
      <xdr:colOff>171450</xdr:colOff>
      <xdr:row>18</xdr:row>
      <xdr:rowOff>28575</xdr:rowOff>
    </xdr:to>
    <xdr:graphicFrame macro="">
      <xdr:nvGraphicFramePr>
        <xdr:cNvPr id="4" name="3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21</xdr:row>
      <xdr:rowOff>0</xdr:rowOff>
    </xdr:from>
    <xdr:to>
      <xdr:col>6</xdr:col>
      <xdr:colOff>114300</xdr:colOff>
      <xdr:row>37</xdr:row>
      <xdr:rowOff>152400</xdr:rowOff>
    </xdr:to>
    <xdr:graphicFrame macro="">
      <xdr:nvGraphicFramePr>
        <xdr:cNvPr id="5" name="4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57150</xdr:colOff>
      <xdr:row>18</xdr:row>
      <xdr:rowOff>114300</xdr:rowOff>
    </xdr:from>
    <xdr:to>
      <xdr:col>18</xdr:col>
      <xdr:colOff>57150</xdr:colOff>
      <xdr:row>35</xdr:row>
      <xdr:rowOff>104775</xdr:rowOff>
    </xdr:to>
    <xdr:graphicFrame macro="">
      <xdr:nvGraphicFramePr>
        <xdr:cNvPr id="6" name="5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15</xdr:row>
      <xdr:rowOff>9525</xdr:rowOff>
    </xdr:from>
    <xdr:to>
      <xdr:col>15</xdr:col>
      <xdr:colOff>295275</xdr:colOff>
      <xdr:row>38</xdr:row>
      <xdr:rowOff>114300</xdr:rowOff>
    </xdr:to>
    <xdr:graphicFrame macro="">
      <xdr:nvGraphicFramePr>
        <xdr:cNvPr id="3506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76200</xdr:colOff>
      <xdr:row>15</xdr:row>
      <xdr:rowOff>66675</xdr:rowOff>
    </xdr:from>
    <xdr:to>
      <xdr:col>17</xdr:col>
      <xdr:colOff>133350</xdr:colOff>
      <xdr:row>36</xdr:row>
      <xdr:rowOff>0</xdr:rowOff>
    </xdr:to>
    <xdr:graphicFrame macro="">
      <xdr:nvGraphicFramePr>
        <xdr:cNvPr id="5554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16</xdr:row>
      <xdr:rowOff>85725</xdr:rowOff>
    </xdr:from>
    <xdr:to>
      <xdr:col>14</xdr:col>
      <xdr:colOff>352425</xdr:colOff>
      <xdr:row>33</xdr:row>
      <xdr:rowOff>76200</xdr:rowOff>
    </xdr:to>
    <xdr:graphicFrame macro="">
      <xdr:nvGraphicFramePr>
        <xdr:cNvPr id="760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180975</xdr:colOff>
      <xdr:row>21</xdr:row>
      <xdr:rowOff>28575</xdr:rowOff>
    </xdr:from>
    <xdr:to>
      <xdr:col>6</xdr:col>
      <xdr:colOff>266700</xdr:colOff>
      <xdr:row>38</xdr:row>
      <xdr:rowOff>9525</xdr:rowOff>
    </xdr:to>
    <xdr:graphicFrame macro="">
      <xdr:nvGraphicFramePr>
        <xdr:cNvPr id="9649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579120</xdr:colOff>
      <xdr:row>21</xdr:row>
      <xdr:rowOff>7620</xdr:rowOff>
    </xdr:from>
    <xdr:to>
      <xdr:col>12</xdr:col>
      <xdr:colOff>419100</xdr:colOff>
      <xdr:row>31</xdr:row>
      <xdr:rowOff>152400</xdr:rowOff>
    </xdr:to>
    <xdr:sp macro="" textlink="">
      <xdr:nvSpPr>
        <xdr:cNvPr id="3" name="2 CuadroTexto"/>
        <xdr:cNvSpPr txBox="1"/>
      </xdr:nvSpPr>
      <xdr:spPr>
        <a:xfrm>
          <a:off x="5196840" y="3992880"/>
          <a:ext cx="3931920" cy="1828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endParaRPr lang="es-ES" sz="1100"/>
        </a:p>
        <a:p>
          <a:endParaRPr lang="es-ES" sz="1100">
            <a:ln>
              <a:noFill/>
            </a:ln>
            <a:solidFill>
              <a:sysClr val="windowText" lastClr="000000"/>
            </a:solidFill>
          </a:endParaRPr>
        </a:p>
      </xdr:txBody>
    </xdr:sp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0.15417</cdr:x>
      <cdr:y>0.75694</cdr:y>
    </cdr:from>
    <cdr:to>
      <cdr:x>0.35625</cdr:x>
      <cdr:y>0.82601</cdr:y>
    </cdr:to>
    <cdr:sp macro="" textlink="">
      <cdr:nvSpPr>
        <cdr:cNvPr id="2" name="10 Llamada rectangular"/>
        <cdr:cNvSpPr/>
      </cdr:nvSpPr>
      <cdr:spPr>
        <a:xfrm xmlns:a="http://schemas.openxmlformats.org/drawingml/2006/main">
          <a:off x="704850" y="2076450"/>
          <a:ext cx="923925" cy="189450"/>
        </a:xfrm>
        <a:prstGeom xmlns:a="http://schemas.openxmlformats.org/drawingml/2006/main" prst="wedgeRectCallout">
          <a:avLst>
            <a:gd name="adj1" fmla="val 36809"/>
            <a:gd name="adj2" fmla="val -103166"/>
          </a:avLst>
        </a:prstGeom>
        <a:gradFill xmlns:a="http://schemas.openxmlformats.org/drawingml/2006/main" rotWithShape="1">
          <a:gsLst>
            <a:gs pos="0">
              <a:sysClr val="windowText" lastClr="000000">
                <a:tint val="50000"/>
                <a:satMod val="300000"/>
              </a:sysClr>
            </a:gs>
            <a:gs pos="35000">
              <a:sysClr val="windowText" lastClr="000000">
                <a:tint val="37000"/>
                <a:satMod val="300000"/>
              </a:sysClr>
            </a:gs>
            <a:gs pos="100000">
              <a:sysClr val="windowText" lastClr="000000">
                <a:tint val="15000"/>
                <a:satMod val="350000"/>
              </a:sysClr>
            </a:gs>
          </a:gsLst>
          <a:lin ang="16200000" scaled="1"/>
        </a:gradFill>
        <a:ln xmlns:a="http://schemas.openxmlformats.org/drawingml/2006/main" w="9525" cap="flat" cmpd="sng" algn="ctr">
          <a:solidFill>
            <a:sysClr val="windowText" lastClr="000000">
              <a:shade val="95000"/>
              <a:satMod val="105000"/>
            </a:sysClr>
          </a:solidFill>
          <a:prstDash val="solid"/>
        </a:ln>
        <a:effectLst xmlns:a="http://schemas.openxmlformats.org/drawingml/2006/main">
          <a:outerShdw blurRad="40000" dist="20000" dir="5400000" rotWithShape="0">
            <a:srgbClr val="000000">
              <a:alpha val="38000"/>
            </a:srgbClr>
          </a:outerShdw>
        </a:effectLst>
      </cdr:spPr>
      <cdr:style>
        <a:lnRef xmlns:a="http://schemas.openxmlformats.org/drawingml/2006/main" idx="1">
          <a:schemeClr val="dk1"/>
        </a:lnRef>
        <a:fillRef xmlns:a="http://schemas.openxmlformats.org/drawingml/2006/main" idx="2">
          <a:schemeClr val="dk1"/>
        </a:fillRef>
        <a:effectRef xmlns:a="http://schemas.openxmlformats.org/drawingml/2006/main" idx="1">
          <a:schemeClr val="dk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anchor="ctr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pPr algn="ctr" fontAlgn="auto">
            <a:spcBef>
              <a:spcPts val="0"/>
            </a:spcBef>
            <a:spcAft>
              <a:spcPts val="0"/>
            </a:spcAft>
            <a:defRPr/>
          </a:pPr>
          <a:r>
            <a:rPr lang="es-ES" sz="1000" b="1" dirty="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Estudiantes</a:t>
          </a:r>
        </a:p>
      </cdr:txBody>
    </cdr:sp>
  </cdr:relSizeAnchor>
  <cdr:relSizeAnchor xmlns:cdr="http://schemas.openxmlformats.org/drawingml/2006/chartDrawing">
    <cdr:from>
      <cdr:x>0.34583</cdr:x>
      <cdr:y>0.44097</cdr:y>
    </cdr:from>
    <cdr:to>
      <cdr:x>0.5375</cdr:x>
      <cdr:y>0.51698</cdr:y>
    </cdr:to>
    <cdr:sp macro="" textlink="">
      <cdr:nvSpPr>
        <cdr:cNvPr id="3" name="10 Llamada rectangular"/>
        <cdr:cNvSpPr/>
      </cdr:nvSpPr>
      <cdr:spPr>
        <a:xfrm xmlns:a="http://schemas.openxmlformats.org/drawingml/2006/main">
          <a:off x="1581150" y="1209675"/>
          <a:ext cx="876300" cy="208500"/>
        </a:xfrm>
        <a:prstGeom xmlns:a="http://schemas.openxmlformats.org/drawingml/2006/main" prst="wedgeRectCallout">
          <a:avLst>
            <a:gd name="adj1" fmla="val -32311"/>
            <a:gd name="adj2" fmla="val 113701"/>
          </a:avLst>
        </a:prstGeom>
        <a:gradFill xmlns:a="http://schemas.openxmlformats.org/drawingml/2006/main" rotWithShape="1">
          <a:gsLst>
            <a:gs pos="0">
              <a:sysClr val="windowText" lastClr="000000">
                <a:tint val="50000"/>
                <a:satMod val="300000"/>
              </a:sysClr>
            </a:gs>
            <a:gs pos="35000">
              <a:sysClr val="windowText" lastClr="000000">
                <a:tint val="37000"/>
                <a:satMod val="300000"/>
              </a:sysClr>
            </a:gs>
            <a:gs pos="100000">
              <a:sysClr val="windowText" lastClr="000000">
                <a:tint val="15000"/>
                <a:satMod val="350000"/>
              </a:sysClr>
            </a:gs>
          </a:gsLst>
          <a:lin ang="16200000" scaled="1"/>
        </a:gradFill>
        <a:ln xmlns:a="http://schemas.openxmlformats.org/drawingml/2006/main" w="9525" cap="flat" cmpd="sng" algn="ctr">
          <a:solidFill>
            <a:sysClr val="windowText" lastClr="000000">
              <a:shade val="95000"/>
              <a:satMod val="105000"/>
            </a:sysClr>
          </a:solidFill>
          <a:prstDash val="solid"/>
        </a:ln>
        <a:effectLst xmlns:a="http://schemas.openxmlformats.org/drawingml/2006/main">
          <a:outerShdw blurRad="40000" dist="20000" dir="5400000" rotWithShape="0">
            <a:srgbClr val="000000">
              <a:alpha val="38000"/>
            </a:srgbClr>
          </a:outerShdw>
        </a:effectLst>
      </cdr:spPr>
      <cdr:style>
        <a:lnRef xmlns:a="http://schemas.openxmlformats.org/drawingml/2006/main" idx="1">
          <a:schemeClr val="dk1"/>
        </a:lnRef>
        <a:fillRef xmlns:a="http://schemas.openxmlformats.org/drawingml/2006/main" idx="2">
          <a:schemeClr val="dk1"/>
        </a:fillRef>
        <a:effectRef xmlns:a="http://schemas.openxmlformats.org/drawingml/2006/main" idx="1">
          <a:schemeClr val="dk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anchor="ctr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pPr algn="ctr" fontAlgn="auto">
            <a:spcBef>
              <a:spcPts val="0"/>
            </a:spcBef>
            <a:spcAft>
              <a:spcPts val="0"/>
            </a:spcAft>
            <a:defRPr/>
          </a:pPr>
          <a:r>
            <a:rPr lang="es-ES" sz="1000" b="1" dirty="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Egresados</a:t>
          </a:r>
          <a:endParaRPr lang="es-ES" sz="900" b="1" dirty="0">
            <a:solidFill>
              <a:sysClr val="windowText" lastClr="000000"/>
            </a:solidFill>
            <a:latin typeface="Arial" pitchFamily="34" charset="0"/>
            <a:cs typeface="Arial" pitchFamily="34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4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6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7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9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2.v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23.bin"/></Relationships>
</file>

<file path=xl/worksheets/_rels/sheet2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4.vml"/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24.bin"/></Relationships>
</file>

<file path=xl/worksheets/_rels/sheet2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5.vml"/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25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6.vml"/><Relationship Id="rId1" Type="http://schemas.openxmlformats.org/officeDocument/2006/relationships/printerSettings" Target="../printerSettings/printerSettings26.bin"/></Relationships>
</file>

<file path=xl/worksheets/_rels/sheet2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7.vml"/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27.bin"/></Relationships>
</file>

<file path=xl/worksheets/_rels/sheet2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8.vml"/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9.vml"/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29.bin"/></Relationships>
</file>

<file path=xl/worksheets/_rels/sheet3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0.vml"/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30.bin"/></Relationships>
</file>

<file path=xl/worksheets/_rels/sheet3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1.vml"/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31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2.vml"/><Relationship Id="rId1" Type="http://schemas.openxmlformats.org/officeDocument/2006/relationships/printerSettings" Target="../printerSettings/printerSettings32.bin"/></Relationships>
</file>

<file path=xl/worksheets/_rels/sheet3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3.vml"/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33.bin"/></Relationships>
</file>

<file path=xl/worksheets/_rels/sheet3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4.vml"/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34.bin"/></Relationships>
</file>

<file path=xl/worksheets/_rels/sheet3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5.vml"/><Relationship Id="rId1" Type="http://schemas.openxmlformats.org/officeDocument/2006/relationships/printerSettings" Target="../printerSettings/printerSettings35.bin"/></Relationships>
</file>

<file path=xl/worksheets/_rels/sheet3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6.vml"/><Relationship Id="rId2" Type="http://schemas.openxmlformats.org/officeDocument/2006/relationships/drawing" Target="../drawings/drawing28.xml"/><Relationship Id="rId1" Type="http://schemas.openxmlformats.org/officeDocument/2006/relationships/printerSettings" Target="../printerSettings/printerSettings36.bin"/></Relationships>
</file>

<file path=xl/worksheets/_rels/sheet3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7.vml"/><Relationship Id="rId1" Type="http://schemas.openxmlformats.org/officeDocument/2006/relationships/printerSettings" Target="../printerSettings/printerSettings37.bin"/></Relationships>
</file>

<file path=xl/worksheets/_rels/sheet3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8.vml"/><Relationship Id="rId2" Type="http://schemas.openxmlformats.org/officeDocument/2006/relationships/drawing" Target="../drawings/drawing29.xml"/><Relationship Id="rId1" Type="http://schemas.openxmlformats.org/officeDocument/2006/relationships/printerSettings" Target="../printerSettings/printerSettings38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9.vml"/><Relationship Id="rId1" Type="http://schemas.openxmlformats.org/officeDocument/2006/relationships/printerSettings" Target="../printerSettings/printerSettings39.bin"/></Relationships>
</file>

<file path=xl/worksheets/_rels/sheet4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0.vml"/><Relationship Id="rId2" Type="http://schemas.openxmlformats.org/officeDocument/2006/relationships/drawing" Target="../drawings/drawing30.xml"/><Relationship Id="rId1" Type="http://schemas.openxmlformats.org/officeDocument/2006/relationships/printerSettings" Target="../printerSettings/printerSettings40.bin"/></Relationships>
</file>

<file path=xl/worksheets/_rels/sheet4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1.vml"/><Relationship Id="rId1" Type="http://schemas.openxmlformats.org/officeDocument/2006/relationships/printerSettings" Target="../printerSettings/printerSettings41.bin"/></Relationships>
</file>

<file path=xl/worksheets/_rels/sheet4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2.vml"/><Relationship Id="rId2" Type="http://schemas.openxmlformats.org/officeDocument/2006/relationships/drawing" Target="../drawings/drawing32.xml"/><Relationship Id="rId1" Type="http://schemas.openxmlformats.org/officeDocument/2006/relationships/printerSettings" Target="../printerSettings/printerSettings42.bin"/></Relationships>
</file>

<file path=xl/worksheets/_rels/sheet4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3.vml"/><Relationship Id="rId1" Type="http://schemas.openxmlformats.org/officeDocument/2006/relationships/printerSettings" Target="../printerSettings/printerSettings43.bin"/></Relationships>
</file>

<file path=xl/worksheets/_rels/sheet4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4.vml"/><Relationship Id="rId2" Type="http://schemas.openxmlformats.org/officeDocument/2006/relationships/drawing" Target="../drawings/drawing33.xml"/><Relationship Id="rId1" Type="http://schemas.openxmlformats.org/officeDocument/2006/relationships/printerSettings" Target="../printerSettings/printerSettings44.bin"/></Relationships>
</file>

<file path=xl/worksheets/_rels/sheet4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5.vml"/><Relationship Id="rId1" Type="http://schemas.openxmlformats.org/officeDocument/2006/relationships/printerSettings" Target="../printerSettings/printerSettings45.bin"/></Relationships>
</file>

<file path=xl/worksheets/_rels/sheet4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6.vml"/><Relationship Id="rId2" Type="http://schemas.openxmlformats.org/officeDocument/2006/relationships/drawing" Target="../drawings/drawing34.xml"/><Relationship Id="rId1" Type="http://schemas.openxmlformats.org/officeDocument/2006/relationships/printerSettings" Target="../printerSettings/printerSettings46.bin"/></Relationships>
</file>

<file path=xl/worksheets/_rels/sheet4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7.vml"/><Relationship Id="rId2" Type="http://schemas.openxmlformats.org/officeDocument/2006/relationships/drawing" Target="../drawings/drawing35.xml"/><Relationship Id="rId1" Type="http://schemas.openxmlformats.org/officeDocument/2006/relationships/printerSettings" Target="../printerSettings/printerSettings47.bin"/></Relationships>
</file>

<file path=xl/worksheets/_rels/sheet4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8.vml"/><Relationship Id="rId2" Type="http://schemas.openxmlformats.org/officeDocument/2006/relationships/drawing" Target="../drawings/drawing36.xml"/><Relationship Id="rId1" Type="http://schemas.openxmlformats.org/officeDocument/2006/relationships/printerSettings" Target="../printerSettings/printerSettings48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F26" sqref="F26"/>
    </sheetView>
  </sheetViews>
  <sheetFormatPr baseColWidth="10" defaultRowHeight="12.75"/>
  <cols>
    <col min="1" max="16384" width="11.42578125" style="3"/>
  </cols>
  <sheetData/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N46"/>
  <sheetViews>
    <sheetView workbookViewId="0"/>
  </sheetViews>
  <sheetFormatPr baseColWidth="10" defaultColWidth="11.5703125" defaultRowHeight="12.75"/>
  <cols>
    <col min="1" max="1" width="2.5703125" style="1040" customWidth="1"/>
    <col min="2" max="2" width="19.85546875" style="1040" customWidth="1"/>
    <col min="3" max="3" width="28.42578125" style="1040" customWidth="1"/>
    <col min="4" max="4" width="10.85546875" style="1040" customWidth="1"/>
    <col min="5" max="5" width="8.7109375" style="1040" customWidth="1"/>
    <col min="6" max="6" width="10" style="1040" customWidth="1"/>
    <col min="7" max="7" width="8.140625" style="1040" customWidth="1"/>
    <col min="8" max="8" width="8.7109375" style="1040" customWidth="1"/>
    <col min="9" max="9" width="9.42578125" style="1040" customWidth="1"/>
    <col min="10" max="10" width="15.7109375" style="1040" customWidth="1"/>
    <col min="11" max="11" width="9.42578125" style="1040" customWidth="1"/>
    <col min="12" max="13" width="13.7109375" style="1040" customWidth="1"/>
    <col min="14" max="14" width="2.5703125" style="1040" customWidth="1"/>
    <col min="15" max="15" width="14.42578125" style="1040" customWidth="1"/>
    <col min="16" max="16" width="12.7109375" style="1040" customWidth="1"/>
    <col min="17" max="17" width="14.42578125" style="1040" customWidth="1"/>
    <col min="18" max="18" width="14.5703125" style="1040" customWidth="1"/>
    <col min="19" max="19" width="13.7109375" style="1040" customWidth="1"/>
    <col min="20" max="20" width="11.5703125" style="1040"/>
    <col min="21" max="21" width="12.85546875" style="1040" customWidth="1"/>
    <col min="22" max="22" width="14.28515625" style="1040" customWidth="1"/>
    <col min="23" max="23" width="16.85546875" style="1040" customWidth="1"/>
    <col min="24" max="24" width="14.7109375" style="1040" customWidth="1"/>
    <col min="25" max="25" width="15.5703125" style="1040" customWidth="1"/>
    <col min="26" max="16384" width="11.5703125" style="1040"/>
  </cols>
  <sheetData>
    <row r="1" spans="1:14" s="3" customFormat="1" ht="13.5" thickBot="1">
      <c r="A1" s="1098"/>
      <c r="B1" s="1098"/>
      <c r="C1" s="1098"/>
      <c r="D1" s="1098"/>
      <c r="E1" s="1098"/>
      <c r="F1" s="1098"/>
      <c r="G1" s="1098"/>
      <c r="H1" s="1098"/>
      <c r="I1" s="1098"/>
      <c r="J1" s="1098"/>
      <c r="K1" s="1098"/>
      <c r="L1" s="1098"/>
      <c r="M1" s="1098"/>
      <c r="N1" s="1099" t="s">
        <v>491</v>
      </c>
    </row>
    <row r="2" spans="1:14" ht="21.75" customHeight="1">
      <c r="A2" s="1042"/>
      <c r="B2" s="1100" t="s">
        <v>443</v>
      </c>
      <c r="C2" s="1042"/>
      <c r="D2" s="1042"/>
    </row>
    <row r="3" spans="1:14" ht="13.5" thickBot="1"/>
    <row r="4" spans="1:14" ht="15" customHeight="1">
      <c r="B4" s="1137" t="s">
        <v>320</v>
      </c>
      <c r="C4" s="1028" t="s">
        <v>342</v>
      </c>
      <c r="D4" s="1137" t="s">
        <v>218</v>
      </c>
      <c r="E4" s="1171" t="s">
        <v>219</v>
      </c>
      <c r="F4" s="1172"/>
      <c r="G4" s="1172"/>
      <c r="H4" s="1173"/>
      <c r="I4" s="1174" t="s">
        <v>220</v>
      </c>
      <c r="J4" s="1175"/>
      <c r="K4" s="1175"/>
      <c r="L4" s="1176"/>
    </row>
    <row r="5" spans="1:14" s="1097" customFormat="1" ht="24.75" thickBot="1">
      <c r="B5" s="1138"/>
      <c r="C5" s="1029" t="s">
        <v>343</v>
      </c>
      <c r="D5" s="1138"/>
      <c r="E5" s="642" t="s">
        <v>2</v>
      </c>
      <c r="F5" s="647" t="s">
        <v>221</v>
      </c>
      <c r="G5" s="647" t="s">
        <v>222</v>
      </c>
      <c r="H5" s="1079" t="s">
        <v>217</v>
      </c>
      <c r="I5" s="642" t="s">
        <v>2</v>
      </c>
      <c r="J5" s="647" t="s">
        <v>221</v>
      </c>
      <c r="K5" s="647" t="s">
        <v>222</v>
      </c>
      <c r="L5" s="1079" t="s">
        <v>217</v>
      </c>
    </row>
    <row r="6" spans="1:14" ht="13.5" thickBot="1">
      <c r="B6" s="1135">
        <v>2655123</v>
      </c>
      <c r="C6" s="1055" t="s">
        <v>338</v>
      </c>
      <c r="D6" s="1080">
        <v>11</v>
      </c>
      <c r="E6" s="1059">
        <v>623</v>
      </c>
      <c r="F6" s="1060">
        <v>180</v>
      </c>
      <c r="G6" s="1060">
        <v>340</v>
      </c>
      <c r="H6" s="1061">
        <v>103</v>
      </c>
      <c r="I6" s="1059">
        <v>80538</v>
      </c>
      <c r="J6" s="1060">
        <v>12513</v>
      </c>
      <c r="K6" s="1060">
        <v>64450</v>
      </c>
      <c r="L6" s="1061">
        <v>3575</v>
      </c>
    </row>
    <row r="7" spans="1:14">
      <c r="B7" s="1135"/>
      <c r="C7" s="1062" t="s">
        <v>223</v>
      </c>
      <c r="D7" s="1081">
        <v>9</v>
      </c>
      <c r="E7" s="1082">
        <v>609</v>
      </c>
      <c r="F7" s="1067">
        <v>177</v>
      </c>
      <c r="G7" s="1067">
        <v>329</v>
      </c>
      <c r="H7" s="1068">
        <v>103</v>
      </c>
      <c r="I7" s="1082">
        <v>78304</v>
      </c>
      <c r="J7" s="1067">
        <v>12401</v>
      </c>
      <c r="K7" s="1067">
        <v>62328</v>
      </c>
      <c r="L7" s="1068">
        <v>3575</v>
      </c>
      <c r="M7" s="1083"/>
    </row>
    <row r="8" spans="1:14" ht="13.5" thickBot="1">
      <c r="B8" s="1136"/>
      <c r="C8" s="1069" t="s">
        <v>163</v>
      </c>
      <c r="D8" s="1084">
        <v>2</v>
      </c>
      <c r="E8" s="1085">
        <v>14</v>
      </c>
      <c r="F8" s="1074">
        <v>3</v>
      </c>
      <c r="G8" s="1074">
        <v>11</v>
      </c>
      <c r="H8" s="1086" t="s">
        <v>9</v>
      </c>
      <c r="I8" s="1085">
        <v>2234</v>
      </c>
      <c r="J8" s="1074">
        <v>112</v>
      </c>
      <c r="K8" s="1074">
        <v>2122</v>
      </c>
      <c r="L8" s="1086" t="s">
        <v>9</v>
      </c>
      <c r="M8" s="1083"/>
    </row>
    <row r="10" spans="1:14" ht="5.25" customHeight="1"/>
    <row r="11" spans="1:14">
      <c r="B11" s="1052" t="s">
        <v>11</v>
      </c>
    </row>
    <row r="12" spans="1:14" ht="33" customHeight="1"/>
    <row r="13" spans="1:14" ht="15">
      <c r="A13" s="1076"/>
      <c r="B13" s="1039" t="s">
        <v>444</v>
      </c>
    </row>
    <row r="14" spans="1:14">
      <c r="A14" s="1032"/>
      <c r="B14" s="1041"/>
      <c r="C14" s="1041"/>
      <c r="D14" s="1041"/>
      <c r="E14" s="1041"/>
      <c r="F14" s="1041"/>
      <c r="G14" s="1041"/>
      <c r="H14" s="1041"/>
      <c r="I14" s="1041"/>
      <c r="J14" s="1041"/>
      <c r="K14" s="1041"/>
      <c r="L14" s="1041"/>
      <c r="M14" s="1041"/>
    </row>
    <row r="15" spans="1:14">
      <c r="A15" s="1076"/>
      <c r="B15" s="1132" t="s">
        <v>345</v>
      </c>
      <c r="C15" s="1133"/>
      <c r="D15" s="1133"/>
      <c r="E15" s="1133"/>
      <c r="F15" s="1133"/>
      <c r="G15" s="1133"/>
      <c r="H15" s="1133"/>
      <c r="I15" s="1133"/>
      <c r="J15" s="1133"/>
      <c r="K15" s="1133"/>
      <c r="L15" s="1133"/>
      <c r="M15" s="1031"/>
    </row>
    <row r="16" spans="1:14">
      <c r="A16" s="1076"/>
      <c r="B16" s="1132" t="s">
        <v>308</v>
      </c>
      <c r="C16" s="1134"/>
      <c r="D16" s="1132" t="s">
        <v>309</v>
      </c>
      <c r="E16" s="1134"/>
      <c r="F16" s="1132" t="s">
        <v>310</v>
      </c>
      <c r="G16" s="1134"/>
      <c r="H16" s="1132" t="s">
        <v>344</v>
      </c>
      <c r="I16" s="1134"/>
      <c r="J16" s="1132" t="s">
        <v>311</v>
      </c>
      <c r="K16" s="1134"/>
      <c r="L16" s="1132" t="s">
        <v>312</v>
      </c>
      <c r="M16" s="1134"/>
    </row>
    <row r="17" spans="1:14">
      <c r="A17" s="1076"/>
      <c r="B17" s="1030" t="s">
        <v>280</v>
      </c>
      <c r="C17" s="1030" t="s">
        <v>7</v>
      </c>
      <c r="D17" s="1033" t="s">
        <v>280</v>
      </c>
      <c r="E17" s="1087" t="s">
        <v>7</v>
      </c>
      <c r="F17" s="947" t="s">
        <v>280</v>
      </c>
      <c r="G17" s="1087" t="s">
        <v>7</v>
      </c>
      <c r="H17" s="947" t="s">
        <v>280</v>
      </c>
      <c r="I17" s="949" t="s">
        <v>7</v>
      </c>
      <c r="J17" s="1030" t="s">
        <v>280</v>
      </c>
      <c r="K17" s="1030" t="s">
        <v>7</v>
      </c>
      <c r="L17" s="1033" t="s">
        <v>280</v>
      </c>
      <c r="M17" s="1087" t="s">
        <v>7</v>
      </c>
    </row>
    <row r="18" spans="1:14">
      <c r="A18" s="1032"/>
      <c r="B18" s="1088" t="s">
        <v>314</v>
      </c>
      <c r="C18" s="1088"/>
      <c r="D18" s="1089" t="s">
        <v>183</v>
      </c>
      <c r="E18" s="1089"/>
      <c r="F18" s="1043" t="s">
        <v>176</v>
      </c>
      <c r="G18" s="1046"/>
      <c r="H18" s="1046" t="s">
        <v>176</v>
      </c>
      <c r="I18" s="1043" t="s">
        <v>261</v>
      </c>
      <c r="J18" s="1088" t="s">
        <v>194</v>
      </c>
      <c r="K18" s="1090"/>
      <c r="L18" s="1043" t="s">
        <v>314</v>
      </c>
      <c r="M18" s="1043" t="s">
        <v>313</v>
      </c>
    </row>
    <row r="19" spans="1:14" s="1050" customFormat="1" ht="15">
      <c r="A19" s="1032"/>
      <c r="B19" s="1088" t="s">
        <v>176</v>
      </c>
      <c r="C19" s="1088"/>
      <c r="D19" s="1091"/>
      <c r="E19" s="1092"/>
      <c r="F19" s="1049" t="s">
        <v>325</v>
      </c>
      <c r="G19" s="1093"/>
      <c r="H19" s="1090" t="s">
        <v>178</v>
      </c>
      <c r="I19" s="1088"/>
      <c r="J19" s="1049" t="s">
        <v>325</v>
      </c>
      <c r="K19" s="1093"/>
      <c r="L19" s="1088" t="s">
        <v>325</v>
      </c>
      <c r="M19" s="1088"/>
      <c r="N19" s="1040"/>
    </row>
    <row r="20" spans="1:14">
      <c r="A20" s="1076"/>
      <c r="B20" s="1049" t="s">
        <v>325</v>
      </c>
      <c r="C20" s="1049"/>
      <c r="D20" s="1092"/>
      <c r="E20" s="1092"/>
      <c r="F20" s="1094"/>
      <c r="G20" s="1092"/>
      <c r="H20" s="1093" t="s">
        <v>196</v>
      </c>
      <c r="I20" s="1049"/>
      <c r="J20" s="1094"/>
      <c r="K20" s="1095"/>
      <c r="L20" s="1049" t="s">
        <v>204</v>
      </c>
      <c r="M20" s="1049"/>
    </row>
    <row r="21" spans="1:14" ht="15">
      <c r="A21" s="1076"/>
      <c r="B21" s="1091"/>
      <c r="H21" s="1091"/>
      <c r="I21" s="1091"/>
      <c r="L21" s="1091"/>
      <c r="M21" s="1091"/>
    </row>
    <row r="22" spans="1:14" ht="15">
      <c r="A22" s="1032"/>
      <c r="B22" s="1052" t="s">
        <v>11</v>
      </c>
      <c r="C22" s="1050"/>
      <c r="D22" s="1050"/>
      <c r="E22" s="1050"/>
      <c r="F22" s="1050"/>
      <c r="G22" s="1050"/>
      <c r="H22" s="1050"/>
      <c r="I22" s="1050"/>
      <c r="J22" s="1050"/>
      <c r="K22" s="1050"/>
      <c r="L22" s="1050"/>
      <c r="M22" s="1050"/>
      <c r="N22" s="1050"/>
    </row>
    <row r="23" spans="1:14">
      <c r="A23" s="1032"/>
    </row>
    <row r="24" spans="1:14">
      <c r="A24" s="1076"/>
    </row>
    <row r="25" spans="1:14">
      <c r="A25" s="1032"/>
      <c r="B25" s="1032"/>
      <c r="C25" s="1032"/>
      <c r="D25" s="1096"/>
      <c r="E25" s="1077"/>
      <c r="F25" s="1032"/>
      <c r="G25" s="1032"/>
      <c r="H25" s="1032"/>
      <c r="I25" s="1032"/>
      <c r="J25" s="1032"/>
      <c r="K25" s="1032"/>
      <c r="L25" s="1032"/>
      <c r="M25" s="1032"/>
    </row>
    <row r="26" spans="1:14">
      <c r="A26" s="1076"/>
      <c r="B26" s="1076"/>
      <c r="C26" s="1076"/>
      <c r="D26" s="1096"/>
      <c r="E26" s="1078"/>
      <c r="F26" s="1076"/>
      <c r="G26" s="1076"/>
      <c r="H26" s="1076"/>
      <c r="I26" s="1076"/>
      <c r="J26" s="1076"/>
      <c r="K26" s="1076"/>
      <c r="L26" s="1076"/>
      <c r="M26" s="1076"/>
    </row>
    <row r="27" spans="1:14">
      <c r="A27" s="1076"/>
      <c r="B27" s="1076"/>
      <c r="C27" s="1076"/>
      <c r="D27" s="1096"/>
      <c r="E27" s="1078"/>
      <c r="F27" s="1076"/>
      <c r="G27" s="1076"/>
      <c r="H27" s="1076"/>
      <c r="I27" s="1076"/>
      <c r="J27" s="1076"/>
      <c r="K27" s="1076"/>
      <c r="L27" s="1076"/>
      <c r="M27" s="1076"/>
    </row>
    <row r="28" spans="1:14">
      <c r="A28" s="1076"/>
      <c r="B28" s="1076"/>
      <c r="C28" s="1076"/>
      <c r="D28" s="1096"/>
      <c r="E28" s="1078"/>
      <c r="F28" s="1076"/>
      <c r="G28" s="1076"/>
      <c r="H28" s="1076"/>
      <c r="I28" s="1076"/>
      <c r="J28" s="1076"/>
      <c r="K28" s="1076"/>
      <c r="L28" s="1076"/>
      <c r="M28" s="1076"/>
    </row>
    <row r="29" spans="1:14">
      <c r="A29" s="1032"/>
      <c r="B29" s="1032"/>
      <c r="C29" s="1032"/>
      <c r="D29" s="1032"/>
      <c r="E29" s="1077"/>
      <c r="F29" s="1032"/>
      <c r="G29" s="1032"/>
      <c r="H29" s="1032"/>
      <c r="I29" s="1032"/>
      <c r="J29" s="1032"/>
      <c r="K29" s="1032"/>
      <c r="L29" s="1032"/>
      <c r="M29" s="1032"/>
    </row>
    <row r="30" spans="1:14">
      <c r="A30" s="1032"/>
      <c r="B30" s="1032"/>
      <c r="C30" s="1032"/>
      <c r="D30" s="1032"/>
      <c r="E30" s="1077"/>
      <c r="F30" s="1032"/>
      <c r="G30" s="1032"/>
      <c r="H30" s="1032"/>
      <c r="I30" s="1032"/>
      <c r="J30" s="1032"/>
      <c r="K30" s="1032"/>
      <c r="L30" s="1032"/>
      <c r="M30" s="1032"/>
    </row>
    <row r="31" spans="1:14">
      <c r="A31" s="1032"/>
      <c r="B31" s="1032"/>
      <c r="C31" s="1032"/>
      <c r="D31" s="1032"/>
      <c r="E31" s="1077"/>
      <c r="F31" s="1032"/>
      <c r="G31" s="1032"/>
      <c r="H31" s="1032"/>
      <c r="I31" s="1032"/>
      <c r="J31" s="1032"/>
      <c r="K31" s="1032"/>
      <c r="L31" s="1032"/>
      <c r="M31" s="1032"/>
    </row>
    <row r="32" spans="1:14">
      <c r="A32" s="1076"/>
      <c r="B32" s="1076"/>
      <c r="C32" s="1076"/>
      <c r="D32" s="1096"/>
      <c r="E32" s="1078"/>
      <c r="F32" s="1076"/>
      <c r="G32" s="1076"/>
      <c r="H32" s="1076"/>
      <c r="I32" s="1076"/>
      <c r="J32" s="1076"/>
      <c r="K32" s="1076"/>
      <c r="L32" s="1076"/>
      <c r="M32" s="1076"/>
    </row>
    <row r="33" spans="1:13">
      <c r="A33" s="1076"/>
      <c r="B33" s="1076"/>
      <c r="C33" s="1076"/>
      <c r="D33" s="1096"/>
      <c r="E33" s="1078"/>
      <c r="F33" s="1076"/>
      <c r="G33" s="1076"/>
      <c r="H33" s="1076"/>
      <c r="I33" s="1076"/>
      <c r="J33" s="1076"/>
      <c r="K33" s="1076"/>
      <c r="L33" s="1076"/>
      <c r="M33" s="1076"/>
    </row>
    <row r="34" spans="1:13">
      <c r="A34" s="1076"/>
      <c r="B34" s="1076"/>
      <c r="C34" s="1032"/>
      <c r="D34" s="1076"/>
      <c r="E34" s="1078"/>
      <c r="F34" s="1032"/>
      <c r="G34" s="1032"/>
      <c r="H34" s="1032"/>
      <c r="I34" s="1032"/>
      <c r="J34" s="1032"/>
      <c r="K34" s="1032"/>
      <c r="L34" s="1032"/>
      <c r="M34" s="1032"/>
    </row>
    <row r="35" spans="1:13">
      <c r="A35" s="1032"/>
      <c r="B35" s="1032"/>
      <c r="C35" s="1032"/>
      <c r="D35" s="1032"/>
      <c r="E35" s="1077"/>
      <c r="F35" s="1032"/>
      <c r="G35" s="1032"/>
      <c r="H35" s="1032"/>
      <c r="I35" s="1032"/>
      <c r="J35" s="1032"/>
      <c r="K35" s="1032"/>
      <c r="L35" s="1032"/>
      <c r="M35" s="1032"/>
    </row>
    <row r="36" spans="1:13">
      <c r="A36" s="1032"/>
      <c r="B36" s="1032"/>
      <c r="C36" s="1032"/>
      <c r="D36" s="1032"/>
      <c r="E36" s="1077"/>
      <c r="F36" s="1032"/>
      <c r="G36" s="1032"/>
      <c r="H36" s="1032"/>
      <c r="I36" s="1032"/>
      <c r="J36" s="1032"/>
      <c r="K36" s="1032"/>
      <c r="L36" s="1032"/>
      <c r="M36" s="1032"/>
    </row>
    <row r="37" spans="1:13">
      <c r="A37" s="1076"/>
      <c r="B37" s="1076"/>
      <c r="C37" s="1076"/>
      <c r="D37" s="1096"/>
      <c r="E37" s="1078"/>
      <c r="F37" s="1076"/>
      <c r="G37" s="1076"/>
      <c r="H37" s="1076"/>
      <c r="I37" s="1076"/>
      <c r="J37" s="1076"/>
      <c r="K37" s="1076"/>
      <c r="L37" s="1076"/>
      <c r="M37" s="1076"/>
    </row>
    <row r="38" spans="1:13">
      <c r="A38" s="1076"/>
      <c r="B38" s="1076"/>
      <c r="C38" s="1032"/>
      <c r="D38" s="1076"/>
      <c r="E38" s="1078"/>
      <c r="F38" s="1032"/>
      <c r="G38" s="1032"/>
      <c r="H38" s="1032"/>
      <c r="I38" s="1032"/>
      <c r="J38" s="1032"/>
      <c r="K38" s="1032"/>
      <c r="L38" s="1032"/>
      <c r="M38" s="1032"/>
    </row>
    <row r="39" spans="1:13">
      <c r="A39" s="1076"/>
      <c r="B39" s="1076"/>
      <c r="C39" s="1076"/>
      <c r="D39" s="1096"/>
      <c r="E39" s="1078"/>
      <c r="F39" s="1076"/>
      <c r="G39" s="1076"/>
      <c r="H39" s="1076"/>
      <c r="I39" s="1076"/>
      <c r="J39" s="1076"/>
      <c r="K39" s="1076"/>
      <c r="L39" s="1076"/>
      <c r="M39" s="1076"/>
    </row>
    <row r="40" spans="1:13">
      <c r="A40" s="1076"/>
      <c r="B40" s="1076"/>
      <c r="C40" s="1076"/>
      <c r="D40" s="1096"/>
      <c r="E40" s="1078"/>
      <c r="F40" s="1076"/>
      <c r="G40" s="1076"/>
      <c r="H40" s="1076"/>
      <c r="I40" s="1076"/>
      <c r="J40" s="1076"/>
      <c r="K40" s="1076"/>
      <c r="L40" s="1076"/>
      <c r="M40" s="1076"/>
    </row>
    <row r="41" spans="1:13">
      <c r="A41" s="1076"/>
      <c r="B41" s="1076"/>
      <c r="C41" s="1076"/>
      <c r="D41" s="1096"/>
      <c r="E41" s="1078"/>
      <c r="F41" s="1076"/>
      <c r="G41" s="1076"/>
      <c r="H41" s="1076"/>
      <c r="I41" s="1076"/>
      <c r="J41" s="1076"/>
      <c r="K41" s="1076"/>
      <c r="L41" s="1076"/>
      <c r="M41" s="1076"/>
    </row>
    <row r="42" spans="1:13">
      <c r="A42" s="1076"/>
      <c r="B42" s="1076"/>
      <c r="C42" s="1032"/>
      <c r="D42" s="1076"/>
      <c r="E42" s="1078"/>
      <c r="F42" s="1032"/>
      <c r="G42" s="1032"/>
      <c r="H42" s="1032"/>
      <c r="I42" s="1032"/>
      <c r="J42" s="1032"/>
      <c r="K42" s="1032"/>
      <c r="L42" s="1032"/>
      <c r="M42" s="1032"/>
    </row>
    <row r="43" spans="1:13">
      <c r="A43" s="1032"/>
      <c r="B43" s="1032"/>
      <c r="C43" s="1032"/>
      <c r="D43" s="1032"/>
      <c r="E43" s="1077"/>
      <c r="F43" s="1032"/>
      <c r="G43" s="1032"/>
      <c r="H43" s="1032"/>
      <c r="I43" s="1032"/>
      <c r="J43" s="1032"/>
      <c r="K43" s="1032"/>
      <c r="L43" s="1032"/>
      <c r="M43" s="1032"/>
    </row>
    <row r="44" spans="1:13">
      <c r="A44" s="1032"/>
      <c r="B44" s="1032"/>
      <c r="C44" s="1032"/>
      <c r="D44" s="1032"/>
      <c r="E44" s="1077"/>
      <c r="F44" s="1032"/>
      <c r="G44" s="1032"/>
      <c r="H44" s="1032"/>
      <c r="I44" s="1032"/>
      <c r="J44" s="1032"/>
      <c r="K44" s="1032"/>
      <c r="L44" s="1032"/>
      <c r="M44" s="1032"/>
    </row>
    <row r="45" spans="1:13">
      <c r="A45" s="1032"/>
      <c r="B45" s="1032"/>
      <c r="C45" s="1076"/>
      <c r="D45" s="1076"/>
      <c r="E45" s="1076"/>
      <c r="F45" s="1076"/>
      <c r="G45" s="1076"/>
      <c r="H45" s="1076"/>
      <c r="I45" s="1076"/>
      <c r="J45" s="1076"/>
      <c r="K45" s="1076"/>
      <c r="L45" s="1076"/>
      <c r="M45" s="1076"/>
    </row>
    <row r="46" spans="1:13">
      <c r="A46" s="1032"/>
      <c r="B46" s="1032"/>
      <c r="C46" s="1076"/>
      <c r="D46" s="1076"/>
      <c r="E46" s="1076"/>
      <c r="F46" s="1076"/>
      <c r="G46" s="1076"/>
      <c r="H46" s="1076"/>
      <c r="I46" s="1076"/>
      <c r="J46" s="1076"/>
      <c r="K46" s="1076"/>
      <c r="L46" s="1076"/>
      <c r="M46" s="1076"/>
    </row>
  </sheetData>
  <mergeCells count="12">
    <mergeCell ref="L16:M16"/>
    <mergeCell ref="B4:B5"/>
    <mergeCell ref="D4:D5"/>
    <mergeCell ref="E4:H4"/>
    <mergeCell ref="I4:L4"/>
    <mergeCell ref="B6:B8"/>
    <mergeCell ref="B15:L15"/>
    <mergeCell ref="B16:C16"/>
    <mergeCell ref="D16:E16"/>
    <mergeCell ref="F16:G16"/>
    <mergeCell ref="H16:I16"/>
    <mergeCell ref="J16:K16"/>
  </mergeCells>
  <pageMargins left="0.17" right="0.17" top="0.38" bottom="0.74803149606299213" header="0.31496062992125984" footer="0.31496062992125984"/>
  <pageSetup paperSize="9" scale="94" orientation="landscape" horizontalDpi="200" verticalDpi="200" r:id="rId1"/>
  <headerFooter>
    <oddFooter>&amp;C&amp;G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N33"/>
  <sheetViews>
    <sheetView workbookViewId="0"/>
  </sheetViews>
  <sheetFormatPr baseColWidth="10" defaultColWidth="11.42578125" defaultRowHeight="11.25"/>
  <cols>
    <col min="1" max="1" width="35" style="242" customWidth="1"/>
    <col min="2" max="2" width="9.140625" style="242" bestFit="1" customWidth="1"/>
    <col min="3" max="3" width="11.140625" style="242" bestFit="1" customWidth="1"/>
    <col min="4" max="4" width="10.28515625" style="242" customWidth="1"/>
    <col min="5" max="5" width="14.7109375" style="242" customWidth="1"/>
    <col min="6" max="16384" width="11.42578125" style="242"/>
  </cols>
  <sheetData>
    <row r="1" spans="1:14" s="3" customFormat="1" ht="13.5" thickBot="1">
      <c r="A1" s="1098"/>
      <c r="B1" s="1098"/>
      <c r="C1" s="1098"/>
      <c r="D1" s="1098"/>
      <c r="E1" s="1098"/>
      <c r="F1" s="1098"/>
      <c r="G1" s="1098"/>
      <c r="H1" s="1098"/>
      <c r="I1" s="1098"/>
      <c r="J1" s="1098"/>
      <c r="K1" s="1098"/>
      <c r="L1" s="1098"/>
      <c r="M1" s="1098"/>
      <c r="N1" s="1099" t="s">
        <v>491</v>
      </c>
    </row>
    <row r="2" spans="1:14" ht="25.5" customHeight="1">
      <c r="A2" s="1180" t="s">
        <v>484</v>
      </c>
      <c r="B2" s="1180"/>
      <c r="C2" s="1180"/>
      <c r="D2" s="1180"/>
      <c r="E2" s="1180"/>
      <c r="F2" s="1180"/>
      <c r="G2" s="1180"/>
      <c r="H2" s="1180"/>
      <c r="I2" s="1180"/>
      <c r="J2" s="1180"/>
      <c r="K2" s="1180"/>
      <c r="L2" s="1180"/>
    </row>
    <row r="3" spans="1:14" ht="12" thickBot="1">
      <c r="C3" s="243"/>
      <c r="D3" s="243"/>
    </row>
    <row r="4" spans="1:14" ht="26.25" thickBot="1">
      <c r="A4" s="347" t="s">
        <v>136</v>
      </c>
      <c r="B4" s="244" t="s">
        <v>127</v>
      </c>
      <c r="C4" s="244" t="s">
        <v>137</v>
      </c>
      <c r="D4" s="244" t="s">
        <v>485</v>
      </c>
    </row>
    <row r="5" spans="1:14" ht="14.25">
      <c r="A5" s="245" t="s">
        <v>128</v>
      </c>
      <c r="B5" s="246">
        <v>0.17</v>
      </c>
      <c r="C5" s="246">
        <v>0.21067503315759378</v>
      </c>
      <c r="D5" s="246">
        <v>0.21814007797373958</v>
      </c>
    </row>
    <row r="6" spans="1:14" ht="14.25">
      <c r="A6" s="245" t="s">
        <v>129</v>
      </c>
      <c r="B6" s="246">
        <v>0.35</v>
      </c>
      <c r="C6" s="247">
        <v>0.52073618494195262</v>
      </c>
      <c r="D6" s="247">
        <v>0.5558777265057715</v>
      </c>
    </row>
    <row r="7" spans="1:14" ht="15" thickBot="1">
      <c r="A7" s="248" t="s">
        <v>130</v>
      </c>
      <c r="B7" s="249">
        <v>0.51</v>
      </c>
      <c r="C7" s="249">
        <v>0.72350975668068318</v>
      </c>
      <c r="D7" s="249">
        <v>0.79750971234301493</v>
      </c>
    </row>
    <row r="8" spans="1:14" ht="12.75">
      <c r="A8" s="112"/>
      <c r="B8" s="112"/>
    </row>
    <row r="9" spans="1:14" ht="12.75">
      <c r="A9" s="250" t="s">
        <v>138</v>
      </c>
      <c r="B9" s="112"/>
    </row>
    <row r="10" spans="1:14">
      <c r="A10" s="1177" t="s">
        <v>139</v>
      </c>
      <c r="B10" s="1177"/>
      <c r="C10" s="1177"/>
      <c r="D10" s="1177"/>
      <c r="E10" s="1177"/>
      <c r="F10" s="1177"/>
      <c r="G10" s="1177"/>
      <c r="H10" s="1177"/>
      <c r="I10" s="1177"/>
      <c r="J10" s="1177"/>
    </row>
    <row r="11" spans="1:14">
      <c r="A11" s="1178"/>
      <c r="B11" s="1178"/>
      <c r="C11" s="1178"/>
      <c r="D11" s="1178"/>
      <c r="E11" s="1178"/>
      <c r="F11" s="1178"/>
      <c r="G11" s="1178"/>
      <c r="H11" s="1178"/>
      <c r="I11" s="1178"/>
      <c r="J11" s="1178"/>
    </row>
    <row r="12" spans="1:14" ht="27" customHeight="1">
      <c r="A12" s="1179" t="s">
        <v>140</v>
      </c>
      <c r="B12" s="1179"/>
      <c r="C12" s="1179"/>
      <c r="D12" s="1179"/>
      <c r="E12" s="1179"/>
      <c r="F12" s="1179"/>
      <c r="G12" s="1179"/>
      <c r="H12" s="1179"/>
      <c r="I12" s="1179"/>
      <c r="J12" s="1179"/>
    </row>
    <row r="13" spans="1:14" ht="12">
      <c r="A13" s="1179" t="s">
        <v>144</v>
      </c>
      <c r="B13" s="1179"/>
      <c r="C13" s="1179"/>
      <c r="D13" s="1179"/>
      <c r="E13" s="1179"/>
      <c r="F13" s="1179"/>
      <c r="G13" s="1179"/>
      <c r="H13" s="1179"/>
      <c r="I13" s="1179"/>
      <c r="J13" s="1179"/>
    </row>
    <row r="14" spans="1:14" ht="12">
      <c r="A14" s="251" t="s">
        <v>141</v>
      </c>
      <c r="B14" s="252"/>
      <c r="C14" s="252"/>
      <c r="D14" s="252"/>
      <c r="E14" s="252"/>
      <c r="F14" s="252"/>
      <c r="G14" s="252"/>
      <c r="H14" s="252"/>
      <c r="I14" s="252"/>
      <c r="J14" s="252"/>
    </row>
    <row r="15" spans="1:14" ht="12">
      <c r="A15" s="251"/>
      <c r="B15" s="252"/>
      <c r="C15" s="252"/>
      <c r="D15" s="252"/>
      <c r="E15" s="252"/>
      <c r="F15" s="252"/>
      <c r="G15" s="252"/>
      <c r="H15" s="252"/>
      <c r="I15" s="252"/>
      <c r="J15" s="252"/>
    </row>
    <row r="16" spans="1:14" ht="12">
      <c r="A16" s="251"/>
      <c r="B16" s="252"/>
      <c r="C16" s="252"/>
      <c r="D16" s="252"/>
      <c r="E16" s="252"/>
      <c r="F16" s="252"/>
      <c r="G16" s="252"/>
      <c r="H16" s="252"/>
      <c r="I16" s="252"/>
      <c r="J16" s="252"/>
    </row>
    <row r="17" spans="1:13">
      <c r="B17" s="253"/>
      <c r="C17" s="253"/>
      <c r="D17" s="253"/>
      <c r="E17" s="254"/>
      <c r="F17" s="200"/>
      <c r="G17" s="200"/>
      <c r="H17" s="200"/>
      <c r="I17" s="200"/>
      <c r="J17" s="200"/>
    </row>
    <row r="18" spans="1:13" ht="12">
      <c r="A18" s="1181" t="s">
        <v>486</v>
      </c>
      <c r="B18" s="1181"/>
      <c r="C18" s="1181"/>
      <c r="D18" s="1181"/>
      <c r="E18" s="1181"/>
      <c r="F18" s="1181"/>
      <c r="G18" s="1181"/>
      <c r="H18" s="1181"/>
      <c r="I18" s="1181"/>
      <c r="J18" s="1181"/>
      <c r="K18" s="1181"/>
    </row>
    <row r="19" spans="1:13" ht="12.75" customHeight="1" thickBot="1">
      <c r="C19" s="243"/>
      <c r="D19" s="243"/>
    </row>
    <row r="20" spans="1:13" ht="26.25" thickBot="1">
      <c r="A20" s="255" t="s">
        <v>142</v>
      </c>
      <c r="B20" s="256" t="s">
        <v>127</v>
      </c>
      <c r="C20" s="244" t="s">
        <v>137</v>
      </c>
      <c r="D20" s="244" t="s">
        <v>485</v>
      </c>
    </row>
    <row r="21" spans="1:13" ht="14.25">
      <c r="A21" s="245" t="s">
        <v>128</v>
      </c>
      <c r="B21" s="257">
        <v>0.16</v>
      </c>
      <c r="C21" s="246">
        <v>0.18891046857752603</v>
      </c>
      <c r="D21" s="1017">
        <v>0.19033264832674304</v>
      </c>
      <c r="F21" s="258"/>
    </row>
    <row r="22" spans="1:13" ht="13.5" customHeight="1">
      <c r="A22" s="245" t="s">
        <v>143</v>
      </c>
      <c r="B22" s="257">
        <v>0.25</v>
      </c>
      <c r="C22" s="247">
        <v>0.36326035462183237</v>
      </c>
      <c r="D22" s="1018">
        <v>0.37784495399720336</v>
      </c>
    </row>
    <row r="23" spans="1:13" ht="15" thickBot="1">
      <c r="A23" s="248" t="s">
        <v>130</v>
      </c>
      <c r="B23" s="259">
        <v>0.36</v>
      </c>
      <c r="C23" s="249">
        <v>0.50471317028502238</v>
      </c>
      <c r="D23" s="1019">
        <v>0.54208867562791385</v>
      </c>
    </row>
    <row r="25" spans="1:13" ht="12">
      <c r="A25" s="250" t="s">
        <v>138</v>
      </c>
      <c r="C25" s="260"/>
      <c r="D25" s="260"/>
    </row>
    <row r="26" spans="1:13" ht="12" customHeight="1">
      <c r="A26" s="1177" t="s">
        <v>139</v>
      </c>
      <c r="B26" s="1177"/>
      <c r="C26" s="1177"/>
      <c r="D26" s="1177"/>
      <c r="E26" s="1177"/>
      <c r="F26" s="1177"/>
      <c r="G26" s="1177"/>
      <c r="H26" s="1177"/>
      <c r="I26" s="1177"/>
      <c r="J26" s="1177"/>
      <c r="K26" s="1016"/>
      <c r="L26" s="1016"/>
      <c r="M26" s="1016"/>
    </row>
    <row r="27" spans="1:13">
      <c r="A27" s="1178"/>
      <c r="B27" s="1178"/>
      <c r="C27" s="1178"/>
      <c r="D27" s="1178"/>
      <c r="E27" s="1178"/>
      <c r="F27" s="1178"/>
      <c r="G27" s="1178"/>
      <c r="H27" s="1178"/>
      <c r="I27" s="1178"/>
      <c r="J27" s="1178"/>
    </row>
    <row r="28" spans="1:13" ht="12" customHeight="1">
      <c r="A28" s="1177" t="s">
        <v>140</v>
      </c>
      <c r="B28" s="1177"/>
      <c r="C28" s="1177"/>
      <c r="D28" s="1177"/>
      <c r="E28" s="1177"/>
      <c r="F28" s="1177"/>
      <c r="G28" s="1177"/>
      <c r="H28" s="1177"/>
      <c r="I28" s="1177"/>
      <c r="J28" s="1177"/>
      <c r="K28" s="1016"/>
      <c r="L28" s="1016"/>
      <c r="M28" s="1016"/>
    </row>
    <row r="29" spans="1:13">
      <c r="A29" s="1178"/>
      <c r="B29" s="1178"/>
      <c r="C29" s="1178"/>
      <c r="D29" s="1178"/>
      <c r="E29" s="1178"/>
      <c r="F29" s="1178"/>
      <c r="G29" s="1178"/>
      <c r="H29" s="1178"/>
      <c r="I29" s="1178"/>
      <c r="J29" s="1178"/>
      <c r="M29" s="1016"/>
    </row>
    <row r="30" spans="1:13">
      <c r="A30" s="1177" t="s">
        <v>144</v>
      </c>
      <c r="B30" s="1177"/>
      <c r="C30" s="1177"/>
      <c r="D30" s="1177"/>
      <c r="E30" s="1177"/>
      <c r="F30" s="1177"/>
      <c r="G30" s="1177"/>
      <c r="H30" s="1177"/>
      <c r="I30" s="1177"/>
      <c r="J30" s="1177"/>
      <c r="K30" s="1016"/>
      <c r="L30" s="1016"/>
    </row>
    <row r="31" spans="1:13">
      <c r="A31" s="1178"/>
      <c r="B31" s="1178"/>
      <c r="C31" s="1178"/>
      <c r="D31" s="1178"/>
      <c r="E31" s="1178"/>
      <c r="F31" s="1178"/>
      <c r="G31" s="1178"/>
      <c r="H31" s="1178"/>
      <c r="I31" s="1178"/>
      <c r="J31" s="1178"/>
    </row>
    <row r="32" spans="1:13" ht="12">
      <c r="A32" s="251" t="s">
        <v>141</v>
      </c>
      <c r="B32" s="260"/>
      <c r="C32" s="261"/>
      <c r="D32" s="261"/>
      <c r="E32" s="261"/>
    </row>
    <row r="33" spans="1:1">
      <c r="A33" s="262"/>
    </row>
  </sheetData>
  <mergeCells count="8">
    <mergeCell ref="A26:J27"/>
    <mergeCell ref="A28:J29"/>
    <mergeCell ref="A30:J31"/>
    <mergeCell ref="A12:J12"/>
    <mergeCell ref="A2:L2"/>
    <mergeCell ref="A18:K18"/>
    <mergeCell ref="A10:J11"/>
    <mergeCell ref="A13:J13"/>
  </mergeCells>
  <pageMargins left="0.23622047244094491" right="0.15748031496062992" top="0.27559055118110237" bottom="0.98425196850393704" header="0.15748031496062992" footer="0"/>
  <pageSetup scale="86" orientation="landscape" r:id="rId1"/>
  <headerFooter alignWithMargins="0">
    <oddFooter>&amp;C&amp;G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X18"/>
  <sheetViews>
    <sheetView workbookViewId="0">
      <selection activeCell="A28" sqref="A28"/>
    </sheetView>
  </sheetViews>
  <sheetFormatPr baseColWidth="10" defaultColWidth="11.42578125" defaultRowHeight="12"/>
  <cols>
    <col min="1" max="1" width="3.140625" style="15" customWidth="1"/>
    <col min="2" max="2" width="15.28515625" style="15" customWidth="1"/>
    <col min="3" max="3" width="8.85546875" style="15" customWidth="1"/>
    <col min="4" max="4" width="9" style="15" customWidth="1"/>
    <col min="5" max="5" width="6" style="15" customWidth="1"/>
    <col min="6" max="6" width="8.28515625" style="15" bestFit="1" customWidth="1"/>
    <col min="7" max="7" width="5.7109375" style="15" customWidth="1"/>
    <col min="8" max="9" width="8.28515625" style="15" bestFit="1" customWidth="1"/>
    <col min="10" max="10" width="4.85546875" style="15" customWidth="1"/>
    <col min="11" max="11" width="8" style="15" customWidth="1"/>
    <col min="12" max="12" width="4.7109375" style="15" customWidth="1"/>
    <col min="13" max="13" width="7.42578125" style="15" bestFit="1" customWidth="1"/>
    <col min="14" max="14" width="7.28515625" style="15" customWidth="1"/>
    <col min="15" max="15" width="4.42578125" style="15" customWidth="1"/>
    <col min="16" max="16" width="7.42578125" style="15" customWidth="1"/>
    <col min="17" max="17" width="4.5703125" style="15" customWidth="1"/>
    <col min="18" max="19" width="11.5703125" style="15" bestFit="1" customWidth="1"/>
    <col min="20" max="20" width="11.5703125" style="15" customWidth="1"/>
    <col min="21" max="16384" width="11.42578125" style="15"/>
  </cols>
  <sheetData>
    <row r="1" spans="1:24" s="3" customFormat="1" ht="13.5" thickBot="1">
      <c r="A1" s="1098"/>
      <c r="B1" s="1098"/>
      <c r="C1" s="1098"/>
      <c r="D1" s="1098"/>
      <c r="E1" s="1098"/>
      <c r="F1" s="1098"/>
      <c r="G1" s="1098"/>
      <c r="H1" s="1098"/>
      <c r="I1" s="1098"/>
      <c r="J1" s="1098"/>
      <c r="K1" s="1098"/>
      <c r="L1" s="1098"/>
      <c r="M1" s="1098"/>
      <c r="N1" s="1098"/>
      <c r="O1" s="1098"/>
      <c r="P1" s="1098"/>
      <c r="Q1" s="1098"/>
      <c r="R1" s="1098"/>
      <c r="S1" s="1099" t="s">
        <v>491</v>
      </c>
    </row>
    <row r="2" spans="1:24" ht="21" customHeight="1">
      <c r="B2" s="1" t="s">
        <v>348</v>
      </c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4"/>
    </row>
    <row r="3" spans="1:24"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4"/>
    </row>
    <row r="4" spans="1:24" ht="15.75" customHeight="1">
      <c r="B4" s="14"/>
      <c r="C4" s="1183" t="s">
        <v>12</v>
      </c>
      <c r="D4" s="1184"/>
      <c r="E4" s="1184"/>
      <c r="F4" s="1184"/>
      <c r="G4" s="1185"/>
      <c r="H4" s="1183" t="s">
        <v>13</v>
      </c>
      <c r="I4" s="1184"/>
      <c r="J4" s="1184"/>
      <c r="K4" s="1184"/>
      <c r="L4" s="1185"/>
      <c r="M4" s="1183" t="s">
        <v>14</v>
      </c>
      <c r="N4" s="1184"/>
      <c r="O4" s="1184"/>
      <c r="P4" s="1184"/>
      <c r="Q4" s="1185"/>
    </row>
    <row r="5" spans="1:24" ht="21.75" customHeight="1">
      <c r="B5" s="231" t="s">
        <v>1</v>
      </c>
      <c r="C5" s="357" t="s">
        <v>2</v>
      </c>
      <c r="D5" s="357" t="s">
        <v>15</v>
      </c>
      <c r="E5" s="357" t="s">
        <v>16</v>
      </c>
      <c r="F5" s="357" t="s">
        <v>17</v>
      </c>
      <c r="G5" s="357" t="s">
        <v>16</v>
      </c>
      <c r="H5" s="357" t="s">
        <v>2</v>
      </c>
      <c r="I5" s="357" t="s">
        <v>15</v>
      </c>
      <c r="J5" s="357" t="s">
        <v>16</v>
      </c>
      <c r="K5" s="357" t="s">
        <v>17</v>
      </c>
      <c r="L5" s="357" t="s">
        <v>16</v>
      </c>
      <c r="M5" s="357" t="s">
        <v>2</v>
      </c>
      <c r="N5" s="357" t="s">
        <v>15</v>
      </c>
      <c r="O5" s="357" t="s">
        <v>16</v>
      </c>
      <c r="P5" s="357" t="s">
        <v>17</v>
      </c>
      <c r="Q5" s="357" t="s">
        <v>16</v>
      </c>
    </row>
    <row r="6" spans="1:24" s="14" customFormat="1" ht="3.75" customHeight="1">
      <c r="B6" s="16"/>
      <c r="C6" s="17"/>
      <c r="D6" s="17"/>
      <c r="E6" s="17"/>
      <c r="F6" s="17"/>
      <c r="G6" s="18"/>
      <c r="H6" s="18"/>
      <c r="I6" s="18"/>
      <c r="K6" s="18"/>
      <c r="L6" s="18"/>
      <c r="M6" s="18"/>
      <c r="N6" s="18"/>
      <c r="O6" s="18"/>
    </row>
    <row r="7" spans="1:24" ht="15" customHeight="1">
      <c r="B7" s="232" t="s">
        <v>2</v>
      </c>
      <c r="C7" s="375">
        <f>SUM(C9:C10)</f>
        <v>1871445</v>
      </c>
      <c r="D7" s="375">
        <f>SUM(D9:D10)</f>
        <v>1074889</v>
      </c>
      <c r="E7" s="379">
        <f>+D7*100/C7</f>
        <v>57.436312581988787</v>
      </c>
      <c r="F7" s="375">
        <f>SUM(F9:F10)</f>
        <v>796556</v>
      </c>
      <c r="G7" s="379">
        <f>+F7*100/C7</f>
        <v>42.563687418011213</v>
      </c>
      <c r="H7" s="375">
        <f>SUM(H9:H10)</f>
        <v>445763</v>
      </c>
      <c r="I7" s="375">
        <f>SUM(I9:I10)</f>
        <v>255240</v>
      </c>
      <c r="J7" s="379">
        <f>+I7*100/H7</f>
        <v>57.259126486496186</v>
      </c>
      <c r="K7" s="375">
        <f>SUM(K9:K10)</f>
        <v>190523</v>
      </c>
      <c r="L7" s="379">
        <f>+K7*100/H7</f>
        <v>42.740873513503814</v>
      </c>
      <c r="M7" s="375">
        <f>SUM(M9:M10)</f>
        <v>120631</v>
      </c>
      <c r="N7" s="375">
        <f>SUM(N9:N10)</f>
        <v>74133</v>
      </c>
      <c r="O7" s="379">
        <f>+N7*100/M7</f>
        <v>61.454352529615107</v>
      </c>
      <c r="P7" s="375">
        <f>SUM(P9:P10)</f>
        <v>46498</v>
      </c>
      <c r="Q7" s="379">
        <f>+P7*100/M7</f>
        <v>38.545647470384893</v>
      </c>
    </row>
    <row r="8" spans="1:24" s="14" customFormat="1" ht="4.5" customHeight="1">
      <c r="B8" s="16"/>
      <c r="C8" s="17"/>
      <c r="D8" s="17"/>
      <c r="E8" s="17"/>
      <c r="F8" s="17"/>
      <c r="G8" s="18"/>
      <c r="H8" s="18"/>
      <c r="I8" s="18"/>
      <c r="K8" s="18"/>
      <c r="L8" s="18"/>
      <c r="M8" s="18"/>
      <c r="N8" s="18"/>
      <c r="O8" s="18"/>
    </row>
    <row r="9" spans="1:24" ht="15" customHeight="1">
      <c r="B9" s="233" t="s">
        <v>6</v>
      </c>
      <c r="C9" s="664">
        <v>1468072</v>
      </c>
      <c r="D9" s="669">
        <v>844964</v>
      </c>
      <c r="E9" s="361">
        <f>+D9*100/C9</f>
        <v>57.55603267414677</v>
      </c>
      <c r="F9" s="669">
        <v>623108</v>
      </c>
      <c r="G9" s="362">
        <f>+F9*100/C9</f>
        <v>42.44396732585323</v>
      </c>
      <c r="H9" s="664">
        <v>331208</v>
      </c>
      <c r="I9" s="669">
        <v>190803</v>
      </c>
      <c r="J9" s="361">
        <f>+I9*100/H9</f>
        <v>57.608209946619645</v>
      </c>
      <c r="K9" s="669">
        <v>140405</v>
      </c>
      <c r="L9" s="362">
        <f t="shared" ref="L9:L10" si="0">+K9*100/H9</f>
        <v>42.391790053380355</v>
      </c>
      <c r="M9" s="665">
        <v>81552</v>
      </c>
      <c r="N9" s="669">
        <v>49791</v>
      </c>
      <c r="O9" s="361">
        <f t="shared" ref="O9:O10" si="1">+N9*100/M9</f>
        <v>61.054296645085344</v>
      </c>
      <c r="P9" s="669">
        <v>31761</v>
      </c>
      <c r="Q9" s="362">
        <f t="shared" ref="Q9:Q10" si="2">+P9*100/M9</f>
        <v>38.945703354914656</v>
      </c>
      <c r="R9" s="19"/>
      <c r="S9" s="19"/>
      <c r="T9" s="19"/>
      <c r="U9" s="19"/>
      <c r="V9" s="19"/>
    </row>
    <row r="10" spans="1:24" ht="14.25" customHeight="1">
      <c r="B10" s="234" t="s">
        <v>7</v>
      </c>
      <c r="C10" s="672">
        <v>403373</v>
      </c>
      <c r="D10" s="673">
        <v>229925</v>
      </c>
      <c r="E10" s="359">
        <f>+D10*100/C10</f>
        <v>57.000592503712447</v>
      </c>
      <c r="F10" s="673">
        <v>173448</v>
      </c>
      <c r="G10" s="360">
        <f>+F10*100/C10</f>
        <v>42.999407496287553</v>
      </c>
      <c r="H10" s="672">
        <v>114555</v>
      </c>
      <c r="I10" s="673">
        <v>64437</v>
      </c>
      <c r="J10" s="359">
        <f>+I10*100/H10</f>
        <v>56.249836323163549</v>
      </c>
      <c r="K10" s="673">
        <v>50118</v>
      </c>
      <c r="L10" s="360">
        <f t="shared" si="0"/>
        <v>43.750163676836451</v>
      </c>
      <c r="M10" s="674">
        <v>39079</v>
      </c>
      <c r="N10" s="673">
        <v>24342</v>
      </c>
      <c r="O10" s="359">
        <f t="shared" si="1"/>
        <v>62.289209038102307</v>
      </c>
      <c r="P10" s="673">
        <v>14737</v>
      </c>
      <c r="Q10" s="360">
        <f t="shared" si="2"/>
        <v>37.710790961897693</v>
      </c>
      <c r="R10" s="14"/>
      <c r="S10" s="14"/>
      <c r="T10" s="14"/>
      <c r="U10" s="14"/>
      <c r="V10" s="14"/>
    </row>
    <row r="11" spans="1:24" ht="6" customHeight="1">
      <c r="B11" s="20"/>
      <c r="C11" s="21"/>
      <c r="F11" s="21"/>
      <c r="G11" s="21"/>
      <c r="H11" s="21"/>
      <c r="K11" s="21"/>
      <c r="L11" s="21"/>
      <c r="M11" s="21"/>
      <c r="P11" s="21"/>
      <c r="Q11" s="21"/>
    </row>
    <row r="12" spans="1:24">
      <c r="B12" s="10" t="s">
        <v>11</v>
      </c>
      <c r="C12" s="14"/>
      <c r="D12" s="14"/>
      <c r="E12" s="14"/>
      <c r="F12" s="14"/>
      <c r="G12" s="14"/>
      <c r="I12" s="14"/>
      <c r="J12" s="14"/>
      <c r="K12" s="14"/>
      <c r="L12" s="14"/>
      <c r="M12" s="14"/>
      <c r="N12" s="14"/>
      <c r="O12" s="14"/>
      <c r="P12" s="14"/>
    </row>
    <row r="13" spans="1:24"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R13" s="504"/>
      <c r="S13" s="504"/>
      <c r="T13" s="504"/>
      <c r="U13" s="504"/>
      <c r="V13" s="504"/>
      <c r="W13" s="504"/>
      <c r="X13" s="504"/>
    </row>
    <row r="14" spans="1:24" s="268" customFormat="1">
      <c r="B14" s="267"/>
      <c r="C14" s="267"/>
      <c r="D14" s="267"/>
      <c r="E14" s="267"/>
      <c r="F14" s="267"/>
      <c r="G14" s="267"/>
      <c r="H14" s="267"/>
      <c r="I14" s="267"/>
      <c r="J14" s="267"/>
      <c r="K14" s="267"/>
      <c r="L14" s="100"/>
      <c r="M14" s="100"/>
      <c r="N14" s="100"/>
      <c r="O14" s="100"/>
      <c r="P14" s="100"/>
      <c r="R14" s="505"/>
      <c r="S14" s="505"/>
      <c r="T14" s="505"/>
      <c r="U14" s="505"/>
      <c r="V14" s="505"/>
      <c r="W14" s="505"/>
      <c r="X14" s="505"/>
    </row>
    <row r="15" spans="1:24">
      <c r="B15" s="266"/>
      <c r="C15" s="266"/>
      <c r="D15" s="266"/>
      <c r="E15" s="266"/>
      <c r="F15" s="266"/>
      <c r="G15" s="266"/>
      <c r="H15" s="266"/>
      <c r="I15" s="266"/>
      <c r="J15" s="266"/>
      <c r="K15" s="266"/>
      <c r="L15" s="265"/>
      <c r="M15" s="14"/>
      <c r="N15" s="14"/>
      <c r="O15" s="14"/>
      <c r="P15" s="14"/>
      <c r="R15" s="504"/>
      <c r="S15" s="1182" t="s">
        <v>12</v>
      </c>
      <c r="T15" s="1182"/>
      <c r="U15" s="1182" t="s">
        <v>13</v>
      </c>
      <c r="V15" s="1182"/>
      <c r="W15" s="1182" t="s">
        <v>14</v>
      </c>
      <c r="X15" s="1182"/>
    </row>
    <row r="16" spans="1:24">
      <c r="B16" s="266"/>
      <c r="C16" s="358"/>
      <c r="D16" s="358"/>
      <c r="E16" s="358"/>
      <c r="F16" s="358"/>
      <c r="G16" s="358"/>
      <c r="H16" s="358"/>
      <c r="I16" s="358"/>
      <c r="J16" s="358"/>
      <c r="K16" s="358"/>
      <c r="L16" s="265"/>
      <c r="M16" s="14"/>
      <c r="N16" s="14"/>
      <c r="O16" s="14"/>
      <c r="P16" s="14"/>
      <c r="R16" s="504"/>
      <c r="S16" s="504" t="s">
        <v>15</v>
      </c>
      <c r="T16" s="504" t="s">
        <v>17</v>
      </c>
      <c r="U16" s="504" t="s">
        <v>15</v>
      </c>
      <c r="V16" s="504" t="s">
        <v>17</v>
      </c>
      <c r="W16" s="504" t="s">
        <v>15</v>
      </c>
      <c r="X16" s="504" t="s">
        <v>17</v>
      </c>
    </row>
    <row r="17" spans="2:24">
      <c r="B17" s="266"/>
      <c r="C17" s="266"/>
      <c r="D17" s="358"/>
      <c r="E17" s="266"/>
      <c r="F17" s="266"/>
      <c r="G17" s="266"/>
      <c r="H17" s="266"/>
      <c r="I17" s="266"/>
      <c r="J17" s="266"/>
      <c r="K17" s="266"/>
      <c r="L17" s="266"/>
      <c r="R17" s="506" t="s">
        <v>6</v>
      </c>
      <c r="S17" s="507">
        <v>826768</v>
      </c>
      <c r="T17" s="507">
        <v>610843</v>
      </c>
      <c r="U17" s="507">
        <v>181559</v>
      </c>
      <c r="V17" s="507">
        <v>134034</v>
      </c>
      <c r="W17" s="507">
        <v>49261</v>
      </c>
      <c r="X17" s="507">
        <v>31082</v>
      </c>
    </row>
    <row r="18" spans="2:24" s="271" customFormat="1">
      <c r="B18" s="269"/>
      <c r="C18" s="270"/>
      <c r="D18" s="270"/>
      <c r="E18" s="270"/>
      <c r="F18" s="270"/>
      <c r="G18" s="270"/>
      <c r="H18" s="270"/>
      <c r="I18" s="270"/>
      <c r="J18" s="270"/>
      <c r="K18" s="270"/>
      <c r="L18" s="269"/>
    </row>
  </sheetData>
  <mergeCells count="6">
    <mergeCell ref="W15:X15"/>
    <mergeCell ref="C4:G4"/>
    <mergeCell ref="H4:L4"/>
    <mergeCell ref="M4:Q4"/>
    <mergeCell ref="S15:T15"/>
    <mergeCell ref="U15:V15"/>
  </mergeCells>
  <pageMargins left="0.19685039370078741" right="0.19685039370078741" top="0.43307086614173229" bottom="0.93" header="0" footer="0"/>
  <pageSetup paperSize="9" orientation="landscape" r:id="rId1"/>
  <headerFooter alignWithMargins="0">
    <oddFooter>&amp;C&amp;G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U40"/>
  <sheetViews>
    <sheetView workbookViewId="0"/>
  </sheetViews>
  <sheetFormatPr baseColWidth="10" defaultColWidth="11.42578125" defaultRowHeight="12.75"/>
  <cols>
    <col min="1" max="1" width="9.7109375" style="3" customWidth="1"/>
    <col min="2" max="9" width="11.42578125" style="3"/>
    <col min="10" max="10" width="11.42578125" style="3" customWidth="1"/>
    <col min="11" max="11" width="2.7109375" style="3" customWidth="1"/>
    <col min="12" max="12" width="1.85546875" style="3" customWidth="1"/>
    <col min="13" max="18" width="11.42578125" style="3"/>
    <col min="19" max="19" width="23.85546875" style="3" customWidth="1"/>
    <col min="20" max="16384" width="11.42578125" style="3"/>
  </cols>
  <sheetData>
    <row r="1" spans="1:21" ht="13.5" thickBot="1">
      <c r="A1" s="1098"/>
      <c r="B1" s="1098"/>
      <c r="C1" s="1098"/>
      <c r="D1" s="1098"/>
      <c r="E1" s="1098"/>
      <c r="F1" s="1098"/>
      <c r="G1" s="1098"/>
      <c r="H1" s="1098"/>
      <c r="I1" s="1098"/>
      <c r="J1" s="1098"/>
      <c r="K1" s="1098"/>
      <c r="L1" s="1098"/>
      <c r="M1" s="1098"/>
      <c r="N1" s="1098"/>
      <c r="O1" s="1098"/>
      <c r="P1" s="1098"/>
      <c r="Q1" s="1098"/>
      <c r="R1" s="1098"/>
      <c r="S1" s="1099" t="s">
        <v>491</v>
      </c>
    </row>
    <row r="2" spans="1:21" ht="21.75" customHeight="1">
      <c r="A2" s="2" t="s">
        <v>349</v>
      </c>
      <c r="B2" s="488"/>
      <c r="C2" s="488"/>
      <c r="D2" s="488"/>
      <c r="E2" s="488"/>
      <c r="F2" s="488"/>
      <c r="G2" s="488"/>
      <c r="H2" s="488"/>
      <c r="I2" s="488"/>
      <c r="K2" s="374"/>
      <c r="L2" s="374"/>
      <c r="M2" s="508"/>
      <c r="N2" s="508"/>
      <c r="O2" s="508"/>
      <c r="P2" s="508"/>
      <c r="Q2" s="508"/>
      <c r="R2" s="508"/>
      <c r="S2" s="374"/>
      <c r="T2" s="374"/>
      <c r="U2" s="374"/>
    </row>
    <row r="3" spans="1:21" ht="12.75" customHeight="1">
      <c r="A3" s="488"/>
      <c r="B3" s="488"/>
      <c r="C3" s="488"/>
      <c r="D3" s="488"/>
      <c r="E3" s="488"/>
      <c r="F3" s="488"/>
      <c r="G3" s="488"/>
      <c r="H3" s="488"/>
      <c r="I3" s="488"/>
      <c r="K3" s="374"/>
      <c r="L3" s="374"/>
      <c r="M3" s="508"/>
      <c r="N3" s="504"/>
      <c r="O3" s="1182" t="s">
        <v>12</v>
      </c>
      <c r="P3" s="1182"/>
      <c r="Q3" s="508"/>
      <c r="R3" s="508"/>
      <c r="S3" s="374"/>
      <c r="T3" s="374"/>
      <c r="U3" s="374"/>
    </row>
    <row r="4" spans="1:21">
      <c r="A4" s="4"/>
      <c r="B4" s="4"/>
      <c r="C4" s="4"/>
      <c r="D4" s="4"/>
      <c r="E4" s="4"/>
      <c r="K4" s="374"/>
      <c r="L4" s="374"/>
      <c r="M4" s="508"/>
      <c r="N4" s="504"/>
      <c r="O4" s="504" t="s">
        <v>15</v>
      </c>
      <c r="P4" s="504" t="s">
        <v>17</v>
      </c>
      <c r="Q4" s="508"/>
      <c r="R4" s="508"/>
      <c r="S4" s="374"/>
      <c r="T4" s="374"/>
      <c r="U4" s="374"/>
    </row>
    <row r="5" spans="1:21" ht="14.25">
      <c r="A5" s="4"/>
      <c r="B5" s="1186"/>
      <c r="C5" s="1186"/>
      <c r="D5" s="1186"/>
      <c r="E5" s="22"/>
      <c r="F5" s="23"/>
      <c r="K5" s="374"/>
      <c r="L5" s="374"/>
      <c r="M5" s="508"/>
      <c r="N5" s="506" t="s">
        <v>6</v>
      </c>
      <c r="O5" s="675">
        <v>844964</v>
      </c>
      <c r="P5" s="675">
        <v>623108</v>
      </c>
      <c r="Q5" s="508"/>
      <c r="R5" s="508"/>
      <c r="S5" s="374"/>
      <c r="T5" s="374"/>
      <c r="U5" s="374"/>
    </row>
    <row r="6" spans="1:21" ht="18">
      <c r="A6" s="4"/>
      <c r="B6" s="22"/>
      <c r="C6" s="22"/>
      <c r="D6" s="22"/>
      <c r="E6" s="4"/>
      <c r="F6" s="4"/>
      <c r="G6" s="5"/>
      <c r="H6" s="6"/>
      <c r="I6" s="6"/>
      <c r="J6" s="24"/>
      <c r="K6" s="374"/>
      <c r="L6" s="374"/>
      <c r="M6" s="508"/>
      <c r="N6" s="506" t="s">
        <v>7</v>
      </c>
      <c r="O6" s="675">
        <v>229925</v>
      </c>
      <c r="P6" s="675">
        <v>173448</v>
      </c>
      <c r="Q6" s="508"/>
      <c r="R6" s="508"/>
      <c r="S6" s="374"/>
      <c r="T6" s="374"/>
      <c r="U6" s="374"/>
    </row>
    <row r="7" spans="1:21" ht="15">
      <c r="A7" s="25"/>
      <c r="B7" s="503"/>
      <c r="C7" s="26"/>
      <c r="D7" s="26"/>
      <c r="E7" s="26"/>
      <c r="F7" s="7"/>
      <c r="G7" s="27"/>
      <c r="H7" s="27"/>
      <c r="I7" s="27"/>
      <c r="K7" s="374"/>
      <c r="L7" s="374"/>
      <c r="M7" s="508"/>
      <c r="N7" s="508"/>
      <c r="O7" s="1182" t="s">
        <v>13</v>
      </c>
      <c r="P7" s="1182"/>
      <c r="Q7" s="508"/>
      <c r="R7" s="508"/>
      <c r="S7" s="374"/>
      <c r="T7" s="374"/>
      <c r="U7" s="374"/>
    </row>
    <row r="8" spans="1:21" ht="15">
      <c r="A8" s="28"/>
      <c r="B8" s="491"/>
      <c r="C8" s="492"/>
      <c r="D8" s="492"/>
      <c r="E8" s="29"/>
      <c r="F8" s="7"/>
      <c r="G8" s="30"/>
      <c r="H8" s="30"/>
      <c r="I8" s="30"/>
      <c r="K8" s="374"/>
      <c r="L8" s="374"/>
      <c r="M8" s="508"/>
      <c r="N8" s="508"/>
      <c r="O8" s="504" t="s">
        <v>15</v>
      </c>
      <c r="P8" s="504" t="s">
        <v>17</v>
      </c>
      <c r="Q8" s="508"/>
      <c r="R8" s="508"/>
      <c r="S8" s="374"/>
      <c r="T8" s="374"/>
      <c r="U8" s="374"/>
    </row>
    <row r="9" spans="1:21" ht="15">
      <c r="A9" s="28"/>
      <c r="B9" s="492"/>
      <c r="C9" s="492"/>
      <c r="D9" s="492"/>
      <c r="E9" s="29"/>
      <c r="F9" s="7"/>
      <c r="G9" s="30"/>
      <c r="H9" s="30"/>
      <c r="I9" s="30"/>
      <c r="K9" s="374"/>
      <c r="L9" s="374"/>
      <c r="M9" s="508"/>
      <c r="N9" s="506" t="s">
        <v>6</v>
      </c>
      <c r="O9" s="675">
        <v>190803</v>
      </c>
      <c r="P9" s="675">
        <v>140405</v>
      </c>
      <c r="Q9" s="508"/>
      <c r="R9" s="508"/>
      <c r="S9" s="374"/>
      <c r="T9" s="374"/>
      <c r="U9" s="374"/>
    </row>
    <row r="10" spans="1:21">
      <c r="A10" s="4"/>
      <c r="B10" s="4"/>
      <c r="C10" s="4"/>
      <c r="D10" s="4"/>
      <c r="K10" s="374"/>
      <c r="L10" s="374"/>
      <c r="M10" s="508"/>
      <c r="N10" s="506" t="s">
        <v>7</v>
      </c>
      <c r="O10" s="675">
        <v>64437</v>
      </c>
      <c r="P10" s="675">
        <v>50118</v>
      </c>
      <c r="Q10" s="508"/>
      <c r="R10" s="508"/>
      <c r="S10" s="374"/>
      <c r="T10" s="374"/>
      <c r="U10" s="374"/>
    </row>
    <row r="11" spans="1:21">
      <c r="A11" s="4"/>
      <c r="B11" s="4"/>
      <c r="C11" s="4"/>
      <c r="D11" s="4"/>
      <c r="K11" s="374"/>
      <c r="L11" s="374"/>
      <c r="M11" s="508"/>
      <c r="N11" s="510"/>
      <c r="O11" s="1182" t="s">
        <v>14</v>
      </c>
      <c r="P11" s="1182"/>
      <c r="Q11" s="508"/>
      <c r="R11" s="508"/>
      <c r="S11" s="374"/>
      <c r="T11" s="374"/>
      <c r="U11" s="374"/>
    </row>
    <row r="12" spans="1:21">
      <c r="A12" s="31"/>
      <c r="B12" s="4"/>
      <c r="C12" s="4"/>
      <c r="D12" s="4"/>
      <c r="K12" s="374"/>
      <c r="L12" s="374"/>
      <c r="M12" s="508"/>
      <c r="N12" s="510"/>
      <c r="O12" s="504" t="s">
        <v>15</v>
      </c>
      <c r="P12" s="504" t="s">
        <v>17</v>
      </c>
      <c r="Q12" s="508"/>
      <c r="R12" s="508"/>
      <c r="S12" s="374"/>
      <c r="T12" s="374"/>
      <c r="U12" s="374"/>
    </row>
    <row r="13" spans="1:21">
      <c r="A13" s="31"/>
      <c r="B13" s="4"/>
      <c r="C13" s="4"/>
      <c r="D13" s="4"/>
      <c r="K13" s="374"/>
      <c r="L13" s="374"/>
      <c r="M13" s="508"/>
      <c r="N13" s="506" t="s">
        <v>6</v>
      </c>
      <c r="O13" s="675">
        <v>49791</v>
      </c>
      <c r="P13" s="675">
        <v>31761</v>
      </c>
      <c r="Q13" s="508"/>
      <c r="R13" s="508"/>
      <c r="S13" s="374"/>
      <c r="T13" s="374"/>
      <c r="U13" s="374"/>
    </row>
    <row r="14" spans="1:21">
      <c r="A14" s="31"/>
      <c r="B14" s="29"/>
      <c r="C14" s="29"/>
      <c r="D14" s="4"/>
      <c r="K14" s="374"/>
      <c r="L14" s="374"/>
      <c r="M14" s="508"/>
      <c r="N14" s="506" t="s">
        <v>7</v>
      </c>
      <c r="O14" s="675">
        <v>24342</v>
      </c>
      <c r="P14" s="675">
        <v>14737</v>
      </c>
      <c r="Q14" s="508"/>
      <c r="R14" s="508"/>
      <c r="S14" s="374"/>
      <c r="T14" s="374"/>
      <c r="U14" s="374"/>
    </row>
    <row r="15" spans="1:21">
      <c r="A15" s="31"/>
      <c r="B15" s="29"/>
      <c r="C15" s="29"/>
      <c r="D15" s="4"/>
      <c r="K15" s="374"/>
      <c r="L15" s="374"/>
      <c r="M15" s="508"/>
      <c r="N15" s="508"/>
      <c r="O15" s="508"/>
      <c r="P15" s="508"/>
      <c r="Q15" s="508"/>
      <c r="R15" s="508"/>
      <c r="S15" s="374"/>
    </row>
    <row r="16" spans="1:21">
      <c r="A16" s="31"/>
      <c r="B16" s="29"/>
      <c r="C16" s="29"/>
    </row>
    <row r="18" spans="1:13">
      <c r="M18" s="2" t="s">
        <v>351</v>
      </c>
    </row>
    <row r="21" spans="1:13">
      <c r="A21" s="2" t="s">
        <v>350</v>
      </c>
    </row>
    <row r="37" spans="1:13">
      <c r="M37" s="10"/>
    </row>
    <row r="40" spans="1:13">
      <c r="A40" s="10" t="s">
        <v>11</v>
      </c>
    </row>
  </sheetData>
  <mergeCells count="4">
    <mergeCell ref="O7:P7"/>
    <mergeCell ref="O11:P11"/>
    <mergeCell ref="B5:D5"/>
    <mergeCell ref="O3:P3"/>
  </mergeCells>
  <pageMargins left="0.19685039370078741" right="0.19685039370078741" top="0.39370078740157483" bottom="0.99" header="0" footer="0.32"/>
  <pageSetup paperSize="9" scale="70" orientation="landscape" r:id="rId1"/>
  <headerFooter alignWithMargins="0">
    <oddFooter>&amp;C&amp;G</oddFooter>
  </headerFooter>
  <drawing r:id="rId2"/>
  <legacyDrawingHF r:id="rId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S42"/>
  <sheetViews>
    <sheetView workbookViewId="0"/>
  </sheetViews>
  <sheetFormatPr baseColWidth="10" defaultColWidth="11.42578125" defaultRowHeight="12.75"/>
  <cols>
    <col min="1" max="1" width="1.85546875" style="3" customWidth="1"/>
    <col min="2" max="2" width="9.5703125" style="3" customWidth="1"/>
    <col min="3" max="14" width="10.140625" style="3" customWidth="1"/>
    <col min="15" max="15" width="17.28515625" style="3" customWidth="1"/>
    <col min="16" max="16384" width="11.42578125" style="3"/>
  </cols>
  <sheetData>
    <row r="1" spans="1:19" ht="13.5" thickBot="1">
      <c r="A1" s="1098"/>
      <c r="B1" s="1098"/>
      <c r="C1" s="1098"/>
      <c r="D1" s="1098"/>
      <c r="E1" s="1098"/>
      <c r="F1" s="1098"/>
      <c r="G1" s="1098"/>
      <c r="H1" s="1098"/>
      <c r="I1" s="1098"/>
      <c r="J1" s="1098"/>
      <c r="K1" s="1098"/>
      <c r="L1" s="1098"/>
      <c r="M1" s="1098"/>
      <c r="N1" s="1098"/>
      <c r="O1" s="1098"/>
      <c r="P1" s="1098"/>
      <c r="Q1" s="1098"/>
      <c r="R1" s="1098"/>
      <c r="S1" s="1099" t="s">
        <v>491</v>
      </c>
    </row>
    <row r="2" spans="1:19" ht="22.5" customHeight="1">
      <c r="B2" s="1" t="s">
        <v>352</v>
      </c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</row>
    <row r="3" spans="1:19" ht="16.5" customHeight="1"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</row>
    <row r="4" spans="1:19" ht="18.75" customHeight="1">
      <c r="B4" s="1187" t="s">
        <v>1</v>
      </c>
      <c r="C4" s="1107">
        <v>2004</v>
      </c>
      <c r="D4" s="1107">
        <v>2005</v>
      </c>
      <c r="E4" s="1107">
        <v>2006</v>
      </c>
      <c r="F4" s="1107">
        <v>2007</v>
      </c>
      <c r="G4" s="1107">
        <v>2008</v>
      </c>
      <c r="H4" s="1107">
        <v>2009</v>
      </c>
      <c r="I4" s="1107">
        <v>2010</v>
      </c>
      <c r="J4" s="1107">
        <v>2011</v>
      </c>
      <c r="K4" s="1107">
        <v>2012</v>
      </c>
      <c r="L4" s="1107">
        <v>2013</v>
      </c>
      <c r="M4" s="1191">
        <v>2014</v>
      </c>
      <c r="N4" s="1189" t="s">
        <v>151</v>
      </c>
    </row>
    <row r="5" spans="1:19" ht="22.5" customHeight="1">
      <c r="B5" s="1188"/>
      <c r="C5" s="1107"/>
      <c r="D5" s="1107"/>
      <c r="E5" s="1107"/>
      <c r="F5" s="1107"/>
      <c r="G5" s="1107"/>
      <c r="H5" s="1107"/>
      <c r="I5" s="1107"/>
      <c r="J5" s="1107"/>
      <c r="K5" s="1107"/>
      <c r="L5" s="1107"/>
      <c r="M5" s="1192"/>
      <c r="N5" s="1190"/>
      <c r="P5" s="4"/>
    </row>
    <row r="6" spans="1:19" ht="2.25" customHeight="1">
      <c r="B6" s="26"/>
      <c r="C6" s="22"/>
      <c r="D6" s="22"/>
      <c r="E6" s="22"/>
      <c r="F6" s="22"/>
      <c r="G6" s="22"/>
      <c r="H6" s="22"/>
      <c r="I6" s="22"/>
      <c r="J6" s="22"/>
      <c r="N6" s="34"/>
      <c r="P6" s="4"/>
    </row>
    <row r="7" spans="1:19" s="40" customFormat="1" ht="19.5" customHeight="1">
      <c r="B7" s="35" t="s">
        <v>2</v>
      </c>
      <c r="C7" s="36">
        <v>1536653</v>
      </c>
      <c r="D7" s="36">
        <v>1553700</v>
      </c>
      <c r="E7" s="36">
        <v>1586520</v>
      </c>
      <c r="F7" s="36">
        <v>1569065</v>
      </c>
      <c r="G7" s="36">
        <v>1600522</v>
      </c>
      <c r="H7" s="36">
        <v>1650150</v>
      </c>
      <c r="I7" s="36">
        <f>+SUM(I9:I10)</f>
        <v>1718738</v>
      </c>
      <c r="J7" s="36">
        <v>1808415</v>
      </c>
      <c r="K7" s="36">
        <v>1824904</v>
      </c>
      <c r="L7" s="36">
        <f>+SUM(L9:L10)</f>
        <v>1830743</v>
      </c>
      <c r="M7" s="36">
        <v>1841445</v>
      </c>
      <c r="N7" s="37">
        <f>+((M7/C7)^(0.1)-1)*100</f>
        <v>1.8259086847058015</v>
      </c>
      <c r="O7" s="38"/>
      <c r="P7" s="39"/>
    </row>
    <row r="8" spans="1:19" s="40" customFormat="1" ht="2.25" customHeight="1">
      <c r="B8" s="41"/>
      <c r="C8" s="42"/>
      <c r="D8" s="42"/>
      <c r="E8" s="42"/>
      <c r="F8" s="42"/>
      <c r="G8" s="42"/>
      <c r="H8" s="42"/>
      <c r="I8" s="42"/>
      <c r="J8" s="42"/>
      <c r="N8" s="43"/>
      <c r="O8" s="44"/>
      <c r="P8" s="39"/>
    </row>
    <row r="9" spans="1:19" s="47" customFormat="1" ht="21" customHeight="1">
      <c r="B9" s="45" t="s">
        <v>6</v>
      </c>
      <c r="C9" s="46">
        <v>1299564</v>
      </c>
      <c r="D9" s="46">
        <v>1295989</v>
      </c>
      <c r="E9" s="46">
        <v>1306548</v>
      </c>
      <c r="F9" s="46">
        <v>1270295</v>
      </c>
      <c r="G9" s="46">
        <v>1283482</v>
      </c>
      <c r="H9" s="46">
        <v>1312549</v>
      </c>
      <c r="I9" s="46">
        <v>1366237</v>
      </c>
      <c r="J9" s="46">
        <v>1441845</v>
      </c>
      <c r="K9" s="46">
        <v>1442286</v>
      </c>
      <c r="L9" s="46">
        <v>1437611</v>
      </c>
      <c r="M9" s="46">
        <v>1468072</v>
      </c>
      <c r="N9" s="37">
        <f>+((M9/C9)^(0.1)-1)*100</f>
        <v>1.2266741985321294</v>
      </c>
      <c r="O9" s="38"/>
      <c r="P9" s="39"/>
    </row>
    <row r="10" spans="1:19" s="47" customFormat="1" ht="21" customHeight="1">
      <c r="B10" s="48" t="s">
        <v>7</v>
      </c>
      <c r="C10" s="46">
        <v>237089</v>
      </c>
      <c r="D10" s="46">
        <v>257711</v>
      </c>
      <c r="E10" s="46">
        <v>279972</v>
      </c>
      <c r="F10" s="46">
        <v>298770</v>
      </c>
      <c r="G10" s="46">
        <v>317040</v>
      </c>
      <c r="H10" s="46">
        <v>337601</v>
      </c>
      <c r="I10" s="352">
        <v>352501</v>
      </c>
      <c r="J10" s="46">
        <v>366570</v>
      </c>
      <c r="K10" s="46">
        <v>382618</v>
      </c>
      <c r="L10" s="46">
        <v>393132</v>
      </c>
      <c r="M10" s="46">
        <v>403373</v>
      </c>
      <c r="N10" s="37">
        <f>+((M10/C10)^(0.1)-1)*100</f>
        <v>5.4580027434369516</v>
      </c>
      <c r="O10" s="38"/>
      <c r="P10" s="39"/>
    </row>
    <row r="11" spans="1:19" ht="5.25" customHeight="1">
      <c r="C11" s="49"/>
      <c r="D11" s="49"/>
      <c r="E11" s="49"/>
      <c r="F11" s="49"/>
      <c r="G11" s="49"/>
      <c r="H11" s="49"/>
      <c r="I11" s="49"/>
      <c r="J11" s="49"/>
      <c r="K11" s="49"/>
      <c r="L11" s="49"/>
      <c r="M11" s="49"/>
      <c r="N11" s="49"/>
      <c r="Q11" s="4"/>
    </row>
    <row r="12" spans="1:19" ht="16.5" customHeight="1">
      <c r="B12" s="10" t="s">
        <v>11</v>
      </c>
      <c r="M12" s="24"/>
      <c r="N12" s="24"/>
    </row>
    <row r="13" spans="1:19">
      <c r="B13" s="2"/>
    </row>
    <row r="14" spans="1:19" ht="18">
      <c r="B14" s="1" t="s">
        <v>353</v>
      </c>
      <c r="L14" s="24"/>
    </row>
    <row r="41" spans="2:2">
      <c r="B41" s="50"/>
    </row>
    <row r="42" spans="2:2">
      <c r="B42" s="10" t="s">
        <v>11</v>
      </c>
    </row>
  </sheetData>
  <mergeCells count="13">
    <mergeCell ref="B4:B5"/>
    <mergeCell ref="N4:N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</mergeCells>
  <pageMargins left="0.15748031496062992" right="0.15748031496062992" top="0.27559055118110237" bottom="0.86" header="0" footer="0"/>
  <pageSetup paperSize="9" scale="92" orientation="landscape" r:id="rId1"/>
  <headerFooter alignWithMargins="0">
    <oddFooter>&amp;C&amp;G</oddFooter>
  </headerFooter>
  <drawing r:id="rId2"/>
  <legacyDrawingHF r:id="rId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S37"/>
  <sheetViews>
    <sheetView workbookViewId="0"/>
  </sheetViews>
  <sheetFormatPr baseColWidth="10" defaultColWidth="11.42578125" defaultRowHeight="12"/>
  <cols>
    <col min="1" max="1" width="3.5703125" style="15" customWidth="1"/>
    <col min="2" max="2" width="9.42578125" style="15" customWidth="1"/>
    <col min="3" max="14" width="8.7109375" style="15" customWidth="1"/>
    <col min="15" max="15" width="15" style="15" customWidth="1"/>
    <col min="16" max="16" width="11.42578125" style="15"/>
    <col min="17" max="17" width="11.42578125" style="15" customWidth="1"/>
    <col min="18" max="16384" width="11.42578125" style="15"/>
  </cols>
  <sheetData>
    <row r="1" spans="1:19" s="3" customFormat="1" ht="13.5" thickBot="1">
      <c r="A1" s="1098"/>
      <c r="B1" s="1098"/>
      <c r="C1" s="1098"/>
      <c r="D1" s="1098"/>
      <c r="E1" s="1098"/>
      <c r="F1" s="1098"/>
      <c r="G1" s="1098"/>
      <c r="H1" s="1098"/>
      <c r="I1" s="1098"/>
      <c r="J1" s="1098"/>
      <c r="K1" s="1098"/>
      <c r="L1" s="1098"/>
      <c r="M1" s="1098"/>
      <c r="N1" s="1098"/>
      <c r="O1" s="1098"/>
      <c r="P1" s="1098"/>
      <c r="Q1" s="1098"/>
      <c r="R1" s="1098"/>
      <c r="S1" s="1099" t="s">
        <v>491</v>
      </c>
    </row>
    <row r="2" spans="1:19" ht="21.75" customHeight="1">
      <c r="B2" s="7" t="s">
        <v>354</v>
      </c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</row>
    <row r="3" spans="1:19" ht="14.25" customHeight="1"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52"/>
    </row>
    <row r="4" spans="1:19" ht="20.25" customHeight="1">
      <c r="B4" s="1193" t="s">
        <v>1</v>
      </c>
      <c r="C4" s="1197">
        <v>2004</v>
      </c>
      <c r="D4" s="1197">
        <v>2005</v>
      </c>
      <c r="E4" s="1197">
        <v>2006</v>
      </c>
      <c r="F4" s="1197">
        <v>2007</v>
      </c>
      <c r="G4" s="1197">
        <v>2008</v>
      </c>
      <c r="H4" s="1197">
        <v>2009</v>
      </c>
      <c r="I4" s="1197">
        <v>2010</v>
      </c>
      <c r="J4" s="1197">
        <v>2011</v>
      </c>
      <c r="K4" s="1197">
        <v>2012</v>
      </c>
      <c r="L4" s="1197">
        <v>2013</v>
      </c>
      <c r="M4" s="1198">
        <v>2014</v>
      </c>
      <c r="N4" s="1195" t="s">
        <v>151</v>
      </c>
      <c r="O4" s="14"/>
    </row>
    <row r="5" spans="1:19" ht="18.75" customHeight="1">
      <c r="B5" s="1194"/>
      <c r="C5" s="1197"/>
      <c r="D5" s="1197"/>
      <c r="E5" s="1197"/>
      <c r="F5" s="1197"/>
      <c r="G5" s="1197"/>
      <c r="H5" s="1197"/>
      <c r="I5" s="1197"/>
      <c r="J5" s="1197"/>
      <c r="K5" s="1197"/>
      <c r="L5" s="1197"/>
      <c r="M5" s="1199"/>
      <c r="N5" s="1196"/>
      <c r="O5" s="14"/>
    </row>
    <row r="6" spans="1:19" ht="2.25" customHeight="1">
      <c r="B6" s="18"/>
      <c r="C6" s="53"/>
      <c r="D6" s="53"/>
      <c r="E6" s="53"/>
      <c r="F6" s="53"/>
      <c r="G6" s="53"/>
      <c r="H6" s="53"/>
      <c r="I6" s="53"/>
      <c r="J6" s="53"/>
      <c r="K6" s="53"/>
      <c r="N6" s="54"/>
      <c r="O6" s="14"/>
    </row>
    <row r="7" spans="1:19" ht="17.25" customHeight="1">
      <c r="B7" s="55" t="s">
        <v>2</v>
      </c>
      <c r="C7" s="56">
        <v>372492</v>
      </c>
      <c r="D7" s="56">
        <v>361648</v>
      </c>
      <c r="E7" s="56">
        <v>358763</v>
      </c>
      <c r="F7" s="56">
        <v>362690</v>
      </c>
      <c r="G7" s="56">
        <v>365227</v>
      </c>
      <c r="H7" s="56">
        <v>387603</v>
      </c>
      <c r="I7" s="56">
        <f>+SUM(I9:I10)</f>
        <v>415301</v>
      </c>
      <c r="J7" s="56">
        <v>412916</v>
      </c>
      <c r="K7" s="56">
        <v>423920</v>
      </c>
      <c r="L7" s="56">
        <f>+SUM(L9:L10)</f>
        <v>425650</v>
      </c>
      <c r="M7" s="56">
        <v>445763</v>
      </c>
      <c r="N7" s="37">
        <f>+((M7/C7)^(0.1)-1)*100</f>
        <v>1.8119385649377762</v>
      </c>
      <c r="O7" s="14"/>
    </row>
    <row r="8" spans="1:19" ht="2.25" customHeight="1">
      <c r="B8" s="17"/>
      <c r="C8" s="57"/>
      <c r="D8" s="57"/>
      <c r="E8" s="57"/>
      <c r="F8" s="57"/>
      <c r="G8" s="57"/>
      <c r="H8" s="57"/>
      <c r="I8" s="57"/>
      <c r="J8" s="57"/>
      <c r="K8" s="57"/>
      <c r="N8" s="58"/>
      <c r="O8" s="14"/>
    </row>
    <row r="9" spans="1:19" ht="17.25" customHeight="1">
      <c r="B9" s="59" t="s">
        <v>6</v>
      </c>
      <c r="C9" s="60">
        <v>299008</v>
      </c>
      <c r="D9" s="60">
        <v>283866</v>
      </c>
      <c r="E9" s="60">
        <v>272617</v>
      </c>
      <c r="F9" s="60">
        <v>272608</v>
      </c>
      <c r="G9" s="60">
        <v>271428</v>
      </c>
      <c r="H9" s="60">
        <v>290137</v>
      </c>
      <c r="I9" s="60">
        <v>314614</v>
      </c>
      <c r="J9" s="60">
        <v>307894</v>
      </c>
      <c r="K9" s="60">
        <v>315138</v>
      </c>
      <c r="L9" s="60">
        <v>315593</v>
      </c>
      <c r="M9" s="60">
        <v>331208</v>
      </c>
      <c r="N9" s="37">
        <f>+((M9/C9)^(0.1)-1)*100</f>
        <v>1.0280105712553</v>
      </c>
      <c r="O9" s="14"/>
    </row>
    <row r="10" spans="1:19" ht="17.25" customHeight="1">
      <c r="B10" s="62" t="s">
        <v>7</v>
      </c>
      <c r="C10" s="60">
        <v>73484</v>
      </c>
      <c r="D10" s="60">
        <v>77782</v>
      </c>
      <c r="E10" s="60">
        <v>86146</v>
      </c>
      <c r="F10" s="60">
        <v>90082</v>
      </c>
      <c r="G10" s="60">
        <v>93799</v>
      </c>
      <c r="H10" s="60">
        <v>97466</v>
      </c>
      <c r="I10" s="353">
        <v>100687</v>
      </c>
      <c r="J10" s="60">
        <v>105022</v>
      </c>
      <c r="K10" s="60">
        <v>108782</v>
      </c>
      <c r="L10" s="60">
        <v>110057</v>
      </c>
      <c r="M10" s="60">
        <v>114555</v>
      </c>
      <c r="N10" s="37">
        <f>+((M10/C10)^(0.1)-1)*100</f>
        <v>4.5399110218091954</v>
      </c>
      <c r="O10" s="14"/>
    </row>
    <row r="11" spans="1:19"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</row>
    <row r="12" spans="1:19">
      <c r="B12" s="10" t="s">
        <v>11</v>
      </c>
      <c r="L12" s="14"/>
      <c r="M12" s="14"/>
      <c r="N12" s="14"/>
      <c r="O12" s="14"/>
      <c r="P12" s="14"/>
    </row>
    <row r="14" spans="1:19" ht="18">
      <c r="B14" s="10"/>
      <c r="M14" s="24"/>
      <c r="N14" s="24"/>
    </row>
    <row r="15" spans="1:19" ht="15">
      <c r="B15" s="1" t="s">
        <v>355</v>
      </c>
    </row>
    <row r="35" spans="2:2">
      <c r="B35" s="64"/>
    </row>
    <row r="37" spans="2:2">
      <c r="B37" s="63" t="s">
        <v>11</v>
      </c>
    </row>
  </sheetData>
  <mergeCells count="13">
    <mergeCell ref="B4:B5"/>
    <mergeCell ref="N4:N5"/>
    <mergeCell ref="L4:L5"/>
    <mergeCell ref="K4:K5"/>
    <mergeCell ref="J4:J5"/>
    <mergeCell ref="I4:I5"/>
    <mergeCell ref="H4:H5"/>
    <mergeCell ref="G4:G5"/>
    <mergeCell ref="F4:F5"/>
    <mergeCell ref="E4:E5"/>
    <mergeCell ref="D4:D5"/>
    <mergeCell ref="C4:C5"/>
    <mergeCell ref="M4:M5"/>
  </mergeCells>
  <pageMargins left="0.15748031496062992" right="0.15748031496062992" top="0.23622047244094491" bottom="0.97" header="0" footer="0"/>
  <pageSetup paperSize="9" scale="97" orientation="landscape" r:id="rId1"/>
  <headerFooter alignWithMargins="0">
    <oddFooter>&amp;C&amp;G</oddFooter>
  </headerFooter>
  <drawing r:id="rId2"/>
  <legacyDrawingHF r:id="rId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</sheetPr>
  <dimension ref="A1:S37"/>
  <sheetViews>
    <sheetView zoomScaleNormal="100" workbookViewId="0"/>
  </sheetViews>
  <sheetFormatPr baseColWidth="10" defaultColWidth="11.42578125" defaultRowHeight="12"/>
  <cols>
    <col min="1" max="1" width="3.7109375" style="15" customWidth="1"/>
    <col min="2" max="2" width="9.42578125" style="15" customWidth="1"/>
    <col min="3" max="13" width="9.140625" style="15" customWidth="1"/>
    <col min="14" max="14" width="11.140625" style="15" customWidth="1"/>
    <col min="15" max="15" width="16.5703125" style="15" customWidth="1"/>
    <col min="16" max="16384" width="11.42578125" style="15"/>
  </cols>
  <sheetData>
    <row r="1" spans="1:19" s="3" customFormat="1" ht="13.5" thickBot="1">
      <c r="A1" s="1098"/>
      <c r="B1" s="1098"/>
      <c r="C1" s="1098"/>
      <c r="D1" s="1098"/>
      <c r="E1" s="1098"/>
      <c r="F1" s="1098"/>
      <c r="G1" s="1098"/>
      <c r="H1" s="1098"/>
      <c r="I1" s="1098"/>
      <c r="J1" s="1098"/>
      <c r="K1" s="1098"/>
      <c r="L1" s="1098"/>
      <c r="M1" s="1098"/>
      <c r="N1" s="1098"/>
      <c r="O1" s="1098"/>
      <c r="P1" s="1098"/>
      <c r="Q1" s="1098"/>
      <c r="R1" s="1098"/>
      <c r="S1" s="1099" t="s">
        <v>491</v>
      </c>
    </row>
    <row r="2" spans="1:19" ht="21.75" customHeight="1">
      <c r="B2" s="1" t="s">
        <v>356</v>
      </c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62"/>
      <c r="O2" s="65"/>
    </row>
    <row r="3" spans="1:19"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62"/>
      <c r="O3" s="65"/>
    </row>
    <row r="4" spans="1:19" ht="19.5" customHeight="1">
      <c r="B4" s="1193" t="s">
        <v>1</v>
      </c>
      <c r="C4" s="1197">
        <v>2004</v>
      </c>
      <c r="D4" s="1197">
        <v>2005</v>
      </c>
      <c r="E4" s="1197">
        <v>2006</v>
      </c>
      <c r="F4" s="1197">
        <v>2007</v>
      </c>
      <c r="G4" s="1197">
        <v>2008</v>
      </c>
      <c r="H4" s="1197">
        <v>2009</v>
      </c>
      <c r="I4" s="1197">
        <v>2010</v>
      </c>
      <c r="J4" s="1197">
        <v>2011</v>
      </c>
      <c r="K4" s="1197">
        <v>2012</v>
      </c>
      <c r="L4" s="1197">
        <v>2013</v>
      </c>
      <c r="M4" s="1198">
        <v>2014</v>
      </c>
      <c r="N4" s="1195" t="s">
        <v>152</v>
      </c>
    </row>
    <row r="5" spans="1:19" ht="19.5" customHeight="1">
      <c r="B5" s="1194"/>
      <c r="C5" s="1197"/>
      <c r="D5" s="1197"/>
      <c r="E5" s="1197"/>
      <c r="F5" s="1197"/>
      <c r="G5" s="1197"/>
      <c r="H5" s="1197"/>
      <c r="I5" s="1197"/>
      <c r="J5" s="1197"/>
      <c r="K5" s="1197"/>
      <c r="L5" s="1197"/>
      <c r="M5" s="1199"/>
      <c r="N5" s="1196"/>
    </row>
    <row r="6" spans="1:19" ht="2.25" customHeight="1">
      <c r="B6" s="18"/>
      <c r="C6" s="53"/>
      <c r="D6" s="53"/>
      <c r="E6" s="53"/>
      <c r="F6" s="53"/>
      <c r="G6" s="53"/>
      <c r="H6" s="53"/>
      <c r="I6" s="53"/>
      <c r="J6" s="53"/>
      <c r="K6" s="53"/>
      <c r="L6" s="53"/>
      <c r="M6" s="53"/>
      <c r="N6" s="54"/>
    </row>
    <row r="7" spans="1:19" ht="16.5" customHeight="1">
      <c r="B7" s="55" t="s">
        <v>2</v>
      </c>
      <c r="C7" s="56">
        <v>83890</v>
      </c>
      <c r="D7" s="56">
        <v>86879</v>
      </c>
      <c r="E7" s="56">
        <v>84785</v>
      </c>
      <c r="F7" s="56">
        <v>86528</v>
      </c>
      <c r="G7" s="56">
        <v>94909</v>
      </c>
      <c r="H7" s="56">
        <v>98129</v>
      </c>
      <c r="I7" s="56">
        <v>99431</v>
      </c>
      <c r="J7" s="56">
        <v>109360</v>
      </c>
      <c r="K7" s="56">
        <v>110360</v>
      </c>
      <c r="L7" s="56">
        <f>+SUM(L9:L10)</f>
        <v>117719</v>
      </c>
      <c r="M7" s="56">
        <v>120631</v>
      </c>
      <c r="N7" s="61">
        <f>((M7/C7)^(1/10)-1)*100</f>
        <v>3.6990728226798053</v>
      </c>
    </row>
    <row r="8" spans="1:19" ht="2.25" customHeight="1">
      <c r="B8" s="17"/>
      <c r="C8" s="57"/>
      <c r="D8" s="57"/>
      <c r="E8" s="57"/>
      <c r="F8" s="57"/>
      <c r="G8" s="57"/>
      <c r="H8" s="57"/>
      <c r="I8" s="57"/>
      <c r="J8" s="57"/>
      <c r="K8" s="57"/>
      <c r="L8" s="57"/>
      <c r="M8" s="57"/>
      <c r="N8" s="58"/>
    </row>
    <row r="9" spans="1:19" ht="18.75" customHeight="1">
      <c r="B9" s="66" t="s">
        <v>6</v>
      </c>
      <c r="C9" s="60">
        <v>63499</v>
      </c>
      <c r="D9" s="60">
        <v>64215</v>
      </c>
      <c r="E9" s="60">
        <v>62636</v>
      </c>
      <c r="F9" s="60">
        <v>62388</v>
      </c>
      <c r="G9" s="60">
        <v>65581</v>
      </c>
      <c r="H9" s="60">
        <v>69452</v>
      </c>
      <c r="I9" s="60">
        <v>70857</v>
      </c>
      <c r="J9" s="60">
        <v>73442</v>
      </c>
      <c r="K9" s="60">
        <v>73483</v>
      </c>
      <c r="L9" s="60">
        <v>80343</v>
      </c>
      <c r="M9" s="60">
        <v>81552</v>
      </c>
      <c r="N9" s="61">
        <f>((M9/C9)^(1/10)-1)*100</f>
        <v>2.5337338918780983</v>
      </c>
    </row>
    <row r="10" spans="1:19" ht="18.75" customHeight="1">
      <c r="B10" s="67" t="s">
        <v>7</v>
      </c>
      <c r="C10" s="60">
        <v>20391</v>
      </c>
      <c r="D10" s="60">
        <v>22664</v>
      </c>
      <c r="E10" s="60">
        <v>22149</v>
      </c>
      <c r="F10" s="60">
        <v>24140</v>
      </c>
      <c r="G10" s="60">
        <v>29328</v>
      </c>
      <c r="H10" s="60">
        <v>28677</v>
      </c>
      <c r="I10" s="60">
        <v>28574</v>
      </c>
      <c r="J10" s="60">
        <v>35918</v>
      </c>
      <c r="K10" s="60">
        <v>36877</v>
      </c>
      <c r="L10" s="60">
        <v>37376</v>
      </c>
      <c r="M10" s="60">
        <v>39079</v>
      </c>
      <c r="N10" s="61">
        <f>((M10/C10)^(1/10)-1)*100</f>
        <v>6.7211488414984144</v>
      </c>
    </row>
    <row r="11" spans="1:19">
      <c r="H11" s="21"/>
    </row>
    <row r="12" spans="1:19">
      <c r="B12" s="10" t="s">
        <v>11</v>
      </c>
    </row>
    <row r="14" spans="1:19">
      <c r="B14" s="10"/>
    </row>
    <row r="15" spans="1:19">
      <c r="B15" s="10"/>
    </row>
    <row r="16" spans="1:19" ht="18">
      <c r="B16" s="1" t="s">
        <v>357</v>
      </c>
      <c r="L16" s="24"/>
    </row>
    <row r="29" spans="2:2">
      <c r="B29" s="10"/>
    </row>
    <row r="37" spans="2:2">
      <c r="B37" s="63" t="s">
        <v>11</v>
      </c>
    </row>
  </sheetData>
  <mergeCells count="13">
    <mergeCell ref="B4:B5"/>
    <mergeCell ref="N4:N5"/>
    <mergeCell ref="L4:L5"/>
    <mergeCell ref="K4:K5"/>
    <mergeCell ref="J4:J5"/>
    <mergeCell ref="I4:I5"/>
    <mergeCell ref="H4:H5"/>
    <mergeCell ref="G4:G5"/>
    <mergeCell ref="F4:F5"/>
    <mergeCell ref="E4:E5"/>
    <mergeCell ref="D4:D5"/>
    <mergeCell ref="C4:C5"/>
    <mergeCell ref="M4:M5"/>
  </mergeCells>
  <pageMargins left="0.17" right="0.17" top="0.44" bottom="0.98425196850393704" header="0" footer="0"/>
  <pageSetup paperSize="9" orientation="landscape" r:id="rId1"/>
  <headerFooter alignWithMargins="0">
    <oddFooter>&amp;C&amp;G</oddFooter>
  </headerFooter>
  <drawing r:id="rId2"/>
  <legacyDrawingHF r:id="rId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T41"/>
  <sheetViews>
    <sheetView workbookViewId="0"/>
  </sheetViews>
  <sheetFormatPr baseColWidth="10" defaultColWidth="11.42578125" defaultRowHeight="12"/>
  <cols>
    <col min="1" max="1" width="3.5703125" style="68" customWidth="1"/>
    <col min="2" max="2" width="23.140625" style="68" customWidth="1"/>
    <col min="3" max="3" width="11.85546875" style="68" customWidth="1"/>
    <col min="4" max="4" width="11.28515625" style="68" bestFit="1" customWidth="1"/>
    <col min="5" max="5" width="10.140625" style="68" customWidth="1"/>
    <col min="6" max="6" width="10.85546875" style="68" customWidth="1"/>
    <col min="7" max="7" width="9.5703125" style="68" bestFit="1" customWidth="1"/>
    <col min="8" max="8" width="10.28515625" style="68" bestFit="1" customWidth="1"/>
    <col min="9" max="11" width="9.42578125" style="68" customWidth="1"/>
    <col min="12" max="12" width="11.42578125" style="68"/>
    <col min="13" max="13" width="16.85546875" style="68" customWidth="1"/>
    <col min="14" max="16384" width="11.42578125" style="68"/>
  </cols>
  <sheetData>
    <row r="1" spans="1:19" s="3" customFormat="1" ht="13.5" thickBot="1">
      <c r="A1" s="1098"/>
      <c r="B1" s="1098"/>
      <c r="C1" s="1098"/>
      <c r="D1" s="1098"/>
      <c r="E1" s="1098"/>
      <c r="F1" s="1098"/>
      <c r="G1" s="1098"/>
      <c r="H1" s="1098"/>
      <c r="I1" s="1098"/>
      <c r="J1" s="1098"/>
      <c r="K1" s="1098"/>
      <c r="L1" s="1098"/>
      <c r="M1" s="1098"/>
      <c r="N1" s="1098"/>
      <c r="O1" s="1098"/>
      <c r="P1" s="1099" t="s">
        <v>491</v>
      </c>
      <c r="Q1" s="68"/>
      <c r="R1" s="68"/>
    </row>
    <row r="2" spans="1:19" ht="39" customHeight="1">
      <c r="B2" s="1202" t="s">
        <v>358</v>
      </c>
      <c r="C2" s="1202"/>
      <c r="D2" s="1202"/>
      <c r="E2" s="1202"/>
      <c r="F2" s="1202"/>
      <c r="G2" s="1202"/>
      <c r="H2" s="1202"/>
      <c r="I2" s="1202"/>
      <c r="J2" s="1202"/>
      <c r="K2" s="1202"/>
    </row>
    <row r="3" spans="1:19" ht="8.25" customHeight="1"/>
    <row r="4" spans="1:19">
      <c r="B4" s="1203" t="s">
        <v>18</v>
      </c>
      <c r="C4" s="1205" t="s">
        <v>12</v>
      </c>
      <c r="D4" s="1206"/>
      <c r="E4" s="1207"/>
      <c r="F4" s="1206" t="s">
        <v>13</v>
      </c>
      <c r="G4" s="1206"/>
      <c r="H4" s="1207"/>
      <c r="I4" s="1206" t="s">
        <v>14</v>
      </c>
      <c r="J4" s="1206"/>
      <c r="K4" s="1207"/>
    </row>
    <row r="5" spans="1:19">
      <c r="B5" s="1204"/>
      <c r="C5" s="380" t="s">
        <v>2</v>
      </c>
      <c r="D5" s="380" t="s">
        <v>6</v>
      </c>
      <c r="E5" s="380" t="s">
        <v>7</v>
      </c>
      <c r="F5" s="380" t="s">
        <v>2</v>
      </c>
      <c r="G5" s="380" t="s">
        <v>6</v>
      </c>
      <c r="H5" s="380" t="s">
        <v>7</v>
      </c>
      <c r="I5" s="380" t="s">
        <v>2</v>
      </c>
      <c r="J5" s="380" t="s">
        <v>6</v>
      </c>
      <c r="K5" s="380" t="s">
        <v>7</v>
      </c>
    </row>
    <row r="6" spans="1:19" ht="4.5" customHeight="1">
      <c r="B6" s="69"/>
      <c r="C6" s="69"/>
      <c r="D6" s="70"/>
      <c r="E6" s="71"/>
      <c r="F6" s="70"/>
      <c r="G6" s="72"/>
      <c r="H6" s="73"/>
      <c r="I6" s="70"/>
      <c r="J6" s="72"/>
      <c r="K6" s="73"/>
    </row>
    <row r="7" spans="1:19">
      <c r="B7" s="74" t="s">
        <v>2</v>
      </c>
      <c r="C7" s="278">
        <f>SUM(C9:C14)</f>
        <v>1871445</v>
      </c>
      <c r="D7" s="278">
        <f t="shared" ref="D7:K7" si="0">SUM(D9:D14)</f>
        <v>1468072</v>
      </c>
      <c r="E7" s="278">
        <f t="shared" si="0"/>
        <v>403373</v>
      </c>
      <c r="F7" s="278">
        <f t="shared" si="0"/>
        <v>445763</v>
      </c>
      <c r="G7" s="278">
        <f t="shared" si="0"/>
        <v>331208</v>
      </c>
      <c r="H7" s="278">
        <f t="shared" si="0"/>
        <v>114555</v>
      </c>
      <c r="I7" s="278">
        <f t="shared" si="0"/>
        <v>120631</v>
      </c>
      <c r="J7" s="278">
        <f>SUM(J9:J14)</f>
        <v>81552</v>
      </c>
      <c r="K7" s="278">
        <f t="shared" si="0"/>
        <v>39079</v>
      </c>
    </row>
    <row r="8" spans="1:19" ht="2.25" customHeight="1">
      <c r="B8" s="69"/>
      <c r="C8" s="69"/>
      <c r="D8" s="70"/>
      <c r="E8" s="71"/>
      <c r="F8" s="70"/>
      <c r="G8" s="70"/>
      <c r="H8" s="70"/>
      <c r="I8" s="70"/>
      <c r="J8" s="72"/>
      <c r="K8" s="73"/>
    </row>
    <row r="9" spans="1:19" ht="12.75">
      <c r="B9" s="75" t="s">
        <v>20</v>
      </c>
      <c r="C9" s="239">
        <f t="shared" ref="C9:C14" si="1">+D9+E9</f>
        <v>448644</v>
      </c>
      <c r="D9" s="669">
        <v>387844</v>
      </c>
      <c r="E9" s="666">
        <v>60800</v>
      </c>
      <c r="F9" s="273">
        <f t="shared" ref="F9:F14" si="2">+G9+H9</f>
        <v>96487</v>
      </c>
      <c r="G9" s="669">
        <v>80912</v>
      </c>
      <c r="H9" s="665">
        <v>15575</v>
      </c>
      <c r="I9" s="239">
        <f t="shared" ref="I9:I14" si="3">+J9+K9</f>
        <v>24298</v>
      </c>
      <c r="J9" s="669">
        <v>18943</v>
      </c>
      <c r="K9" s="666">
        <v>5355</v>
      </c>
      <c r="M9" s="3"/>
      <c r="N9" s="3"/>
      <c r="O9" s="3"/>
      <c r="P9" s="3"/>
      <c r="Q9" s="3"/>
    </row>
    <row r="10" spans="1:19" ht="12.75">
      <c r="B10" s="76" t="s">
        <v>21</v>
      </c>
      <c r="C10" s="240">
        <f t="shared" si="1"/>
        <v>56846</v>
      </c>
      <c r="D10" s="670">
        <v>53791</v>
      </c>
      <c r="E10" s="668">
        <v>3055</v>
      </c>
      <c r="F10" s="73">
        <f t="shared" si="2"/>
        <v>13762</v>
      </c>
      <c r="G10" s="670">
        <v>12904</v>
      </c>
      <c r="H10" s="87">
        <v>858</v>
      </c>
      <c r="I10" s="240">
        <f t="shared" si="3"/>
        <v>2974</v>
      </c>
      <c r="J10" s="670">
        <v>2705</v>
      </c>
      <c r="K10" s="668">
        <v>269</v>
      </c>
      <c r="L10" s="79"/>
      <c r="M10" s="3"/>
      <c r="N10" s="3"/>
      <c r="O10" s="3"/>
      <c r="P10" s="3"/>
      <c r="Q10" s="3"/>
    </row>
    <row r="11" spans="1:19" ht="12.75">
      <c r="B11" s="76" t="s">
        <v>22</v>
      </c>
      <c r="C11" s="240">
        <f t="shared" si="1"/>
        <v>265950</v>
      </c>
      <c r="D11" s="670">
        <v>208729</v>
      </c>
      <c r="E11" s="668">
        <v>57221</v>
      </c>
      <c r="F11" s="73">
        <f t="shared" si="2"/>
        <v>67364</v>
      </c>
      <c r="G11" s="670">
        <v>51318</v>
      </c>
      <c r="H11" s="87">
        <v>16046</v>
      </c>
      <c r="I11" s="240">
        <f t="shared" si="3"/>
        <v>20393</v>
      </c>
      <c r="J11" s="670">
        <v>14252</v>
      </c>
      <c r="K11" s="668">
        <v>6141</v>
      </c>
      <c r="L11" s="79"/>
      <c r="M11" s="3"/>
      <c r="N11" s="3"/>
      <c r="O11" s="11"/>
      <c r="P11" s="11"/>
      <c r="Q11" s="11"/>
      <c r="R11" s="272"/>
      <c r="S11" s="272"/>
    </row>
    <row r="12" spans="1:19" ht="12.75">
      <c r="B12" s="76" t="s">
        <v>23</v>
      </c>
      <c r="C12" s="240">
        <f t="shared" si="1"/>
        <v>332030</v>
      </c>
      <c r="D12" s="670">
        <v>272283</v>
      </c>
      <c r="E12" s="668">
        <v>59747</v>
      </c>
      <c r="F12" s="73">
        <f t="shared" si="2"/>
        <v>85818</v>
      </c>
      <c r="G12" s="670">
        <v>69193</v>
      </c>
      <c r="H12" s="87">
        <v>16625</v>
      </c>
      <c r="I12" s="240">
        <f t="shared" si="3"/>
        <v>18118</v>
      </c>
      <c r="J12" s="670">
        <v>11478</v>
      </c>
      <c r="K12" s="668">
        <v>6640</v>
      </c>
      <c r="L12" s="79"/>
      <c r="M12" s="3"/>
      <c r="N12" s="3"/>
      <c r="O12" s="11"/>
      <c r="P12" s="11"/>
      <c r="Q12" s="11"/>
      <c r="S12" s="272"/>
    </row>
    <row r="13" spans="1:19" ht="12.75">
      <c r="B13" s="76" t="s">
        <v>24</v>
      </c>
      <c r="C13" s="240">
        <f t="shared" si="1"/>
        <v>758036</v>
      </c>
      <c r="D13" s="670">
        <v>537237</v>
      </c>
      <c r="E13" s="668">
        <v>220799</v>
      </c>
      <c r="F13" s="73">
        <f t="shared" si="2"/>
        <v>176357</v>
      </c>
      <c r="G13" s="670">
        <v>111891</v>
      </c>
      <c r="H13" s="87">
        <v>64466</v>
      </c>
      <c r="I13" s="240">
        <f t="shared" si="3"/>
        <v>54834</v>
      </c>
      <c r="J13" s="670">
        <v>34165</v>
      </c>
      <c r="K13" s="668">
        <v>20669</v>
      </c>
      <c r="L13" s="79"/>
      <c r="M13" s="3"/>
      <c r="N13" s="3"/>
      <c r="O13" s="11"/>
      <c r="P13" s="11"/>
      <c r="Q13" s="11"/>
      <c r="R13" s="272"/>
      <c r="S13" s="272"/>
    </row>
    <row r="14" spans="1:19" ht="13.5">
      <c r="B14" s="80" t="s">
        <v>25</v>
      </c>
      <c r="C14" s="241">
        <f t="shared" si="1"/>
        <v>9939</v>
      </c>
      <c r="D14" s="673">
        <v>8188</v>
      </c>
      <c r="E14" s="676">
        <v>1751</v>
      </c>
      <c r="F14" s="274">
        <f t="shared" si="2"/>
        <v>5975</v>
      </c>
      <c r="G14" s="673">
        <v>4990</v>
      </c>
      <c r="H14" s="674">
        <v>985</v>
      </c>
      <c r="I14" s="241">
        <f t="shared" si="3"/>
        <v>14</v>
      </c>
      <c r="J14" s="673">
        <v>9</v>
      </c>
      <c r="K14" s="676">
        <v>5</v>
      </c>
      <c r="M14" s="3"/>
      <c r="N14" s="3"/>
      <c r="O14" s="11"/>
      <c r="P14" s="11"/>
      <c r="Q14" s="11"/>
      <c r="R14" s="272"/>
      <c r="S14" s="272"/>
    </row>
    <row r="15" spans="1:19" ht="12.75">
      <c r="B15" s="70"/>
      <c r="C15" s="73"/>
      <c r="D15" s="77"/>
      <c r="E15" s="81"/>
      <c r="F15" s="73"/>
      <c r="G15" s="78"/>
      <c r="H15" s="82"/>
      <c r="I15" s="73"/>
      <c r="J15" s="81"/>
      <c r="K15" s="81"/>
      <c r="M15" s="3"/>
      <c r="N15" s="3"/>
      <c r="O15" s="11"/>
      <c r="P15" s="11"/>
      <c r="Q15" s="11"/>
      <c r="R15" s="272"/>
      <c r="S15" s="272"/>
    </row>
    <row r="16" spans="1:19" ht="12.75">
      <c r="B16" s="1201" t="s">
        <v>26</v>
      </c>
      <c r="C16" s="1201"/>
      <c r="D16" s="1201"/>
      <c r="E16" s="1201"/>
      <c r="F16" s="1201"/>
      <c r="G16" s="1201"/>
      <c r="H16" s="1201"/>
      <c r="I16" s="1201"/>
      <c r="J16" s="1201"/>
      <c r="K16" s="1201"/>
      <c r="M16" s="3"/>
      <c r="N16" s="3"/>
      <c r="O16" s="11"/>
      <c r="P16" s="11"/>
      <c r="Q16" s="11"/>
    </row>
    <row r="17" spans="2:20" ht="12.75">
      <c r="B17" s="83" t="s">
        <v>11</v>
      </c>
      <c r="M17" s="3"/>
      <c r="N17" s="3"/>
      <c r="O17" s="11"/>
      <c r="P17" s="11"/>
      <c r="Q17" s="11"/>
      <c r="R17" s="272"/>
      <c r="S17" s="272"/>
    </row>
    <row r="18" spans="2:20" ht="33" customHeight="1">
      <c r="B18" s="1201"/>
      <c r="C18" s="1201"/>
      <c r="D18" s="1201"/>
      <c r="E18" s="1201"/>
      <c r="F18" s="1201"/>
      <c r="G18" s="1201"/>
      <c r="H18" s="1201"/>
      <c r="I18" s="1201"/>
      <c r="J18" s="1201"/>
      <c r="K18" s="1201"/>
      <c r="L18" s="235"/>
      <c r="M18" s="3"/>
      <c r="N18" s="3"/>
      <c r="O18" s="11"/>
      <c r="P18" s="11"/>
      <c r="Q18" s="11"/>
      <c r="R18" s="266"/>
      <c r="S18" s="266"/>
      <c r="T18" s="363"/>
    </row>
    <row r="19" spans="2:20">
      <c r="B19" s="235"/>
      <c r="C19" s="236"/>
      <c r="D19" s="237"/>
      <c r="E19" s="238"/>
      <c r="F19" s="238"/>
      <c r="G19" s="238"/>
      <c r="H19" s="238"/>
      <c r="I19" s="238"/>
      <c r="J19" s="235"/>
      <c r="K19" s="235"/>
      <c r="L19" s="235"/>
      <c r="M19" s="266"/>
      <c r="N19" s="358"/>
      <c r="O19" s="358"/>
      <c r="P19" s="358"/>
      <c r="Q19" s="358"/>
      <c r="R19" s="358"/>
      <c r="S19" s="358"/>
      <c r="T19" s="363"/>
    </row>
    <row r="20" spans="2:20" s="368" customFormat="1" ht="12" customHeight="1">
      <c r="B20" s="1200" t="s">
        <v>359</v>
      </c>
      <c r="C20" s="1200"/>
      <c r="D20" s="1200"/>
      <c r="E20" s="1200"/>
      <c r="F20" s="1200"/>
      <c r="G20" s="1200"/>
      <c r="H20" s="1200"/>
      <c r="I20" s="1200"/>
      <c r="J20" s="1200"/>
      <c r="K20" s="1200"/>
      <c r="L20" s="364"/>
      <c r="M20" s="365"/>
      <c r="N20" s="366"/>
      <c r="O20" s="366"/>
      <c r="P20" s="366"/>
      <c r="Q20" s="366"/>
      <c r="R20" s="366"/>
      <c r="S20" s="366"/>
      <c r="T20" s="367"/>
    </row>
    <row r="21" spans="2:20" ht="14.25">
      <c r="B21" s="3"/>
      <c r="C21" s="89"/>
      <c r="D21" s="3"/>
      <c r="E21" s="3"/>
      <c r="F21" s="78"/>
      <c r="G21" s="78"/>
      <c r="H21" s="77"/>
      <c r="I21" s="77"/>
      <c r="J21" s="235"/>
      <c r="K21" s="235"/>
      <c r="L21" s="235"/>
      <c r="M21" s="266"/>
      <c r="N21" s="358"/>
      <c r="O21" s="358"/>
      <c r="P21" s="358"/>
      <c r="Q21" s="358"/>
      <c r="R21" s="358"/>
      <c r="S21" s="358"/>
      <c r="T21" s="363"/>
    </row>
    <row r="22" spans="2:20" ht="12.75">
      <c r="B22" s="3"/>
      <c r="C22" s="3"/>
      <c r="D22" s="3"/>
      <c r="E22" s="3"/>
      <c r="F22" s="78"/>
      <c r="G22" s="78"/>
      <c r="H22" s="77"/>
      <c r="I22" s="77"/>
      <c r="J22" s="235"/>
      <c r="K22" s="235"/>
      <c r="L22" s="235"/>
      <c r="M22" s="266"/>
      <c r="N22" s="358"/>
      <c r="O22" s="358"/>
      <c r="P22" s="358"/>
      <c r="Q22" s="358"/>
      <c r="R22" s="358"/>
      <c r="S22" s="358"/>
      <c r="T22" s="363"/>
    </row>
    <row r="23" spans="2:20" ht="12.75">
      <c r="B23" s="3"/>
      <c r="C23" s="3"/>
      <c r="D23" s="3"/>
      <c r="E23" s="4"/>
      <c r="F23" s="78"/>
      <c r="G23" s="78"/>
      <c r="H23" s="275" t="s">
        <v>145</v>
      </c>
      <c r="I23" s="276" t="s">
        <v>147</v>
      </c>
      <c r="J23" s="276" t="s">
        <v>16</v>
      </c>
      <c r="K23" s="276" t="s">
        <v>146</v>
      </c>
      <c r="L23" s="276" t="s">
        <v>16</v>
      </c>
      <c r="M23" s="266"/>
      <c r="N23" s="358"/>
      <c r="O23" s="358"/>
      <c r="P23" s="358"/>
      <c r="Q23" s="358"/>
      <c r="R23" s="358"/>
      <c r="S23" s="358"/>
      <c r="T23" s="363"/>
    </row>
    <row r="24" spans="2:20" ht="12.75">
      <c r="B24" s="3"/>
      <c r="C24" s="51"/>
      <c r="D24" s="51"/>
      <c r="E24" s="4"/>
      <c r="F24" s="78"/>
      <c r="G24" s="78"/>
      <c r="H24" s="277" t="s">
        <v>20</v>
      </c>
      <c r="I24" s="280">
        <f>+I9</f>
        <v>24298</v>
      </c>
      <c r="J24" s="279">
        <f>+I24*100/$I$30</f>
        <v>20.144755714368621</v>
      </c>
      <c r="K24" s="677">
        <v>387844</v>
      </c>
      <c r="L24" s="279">
        <f t="shared" ref="L24:L30" si="4">+K24*100/$K$30</f>
        <v>26.418595273256354</v>
      </c>
    </row>
    <row r="25" spans="2:20" ht="12.75">
      <c r="B25" s="3"/>
      <c r="C25" s="51"/>
      <c r="D25" s="51"/>
      <c r="E25" s="94"/>
      <c r="F25" s="78"/>
      <c r="G25" s="78"/>
      <c r="H25" s="277" t="s">
        <v>21</v>
      </c>
      <c r="I25" s="280">
        <f>+I10</f>
        <v>2974</v>
      </c>
      <c r="J25" s="279">
        <f>+I25*100/$I$30</f>
        <v>2.4656557533349361</v>
      </c>
      <c r="K25" s="678">
        <v>53791</v>
      </c>
      <c r="L25" s="279">
        <f t="shared" si="4"/>
        <v>3.6640573486858954</v>
      </c>
    </row>
    <row r="26" spans="2:20" ht="12.75">
      <c r="B26" s="51"/>
      <c r="C26" s="51"/>
      <c r="D26" s="51"/>
      <c r="E26" s="95"/>
      <c r="F26" s="78"/>
      <c r="G26" s="82"/>
      <c r="H26" s="277" t="s">
        <v>22</v>
      </c>
      <c r="I26" s="280">
        <f>+I11</f>
        <v>20393</v>
      </c>
      <c r="J26" s="279">
        <f>+I26*100/$I$30</f>
        <v>16.907235298506844</v>
      </c>
      <c r="K26" s="678">
        <v>208729</v>
      </c>
      <c r="L26" s="279">
        <f t="shared" si="4"/>
        <v>14.217899394580103</v>
      </c>
    </row>
    <row r="27" spans="2:20" ht="12.75">
      <c r="B27" s="51"/>
      <c r="C27" s="51"/>
      <c r="D27" s="51"/>
      <c r="E27" s="95"/>
      <c r="F27" s="73"/>
      <c r="G27" s="73"/>
      <c r="H27" s="277" t="s">
        <v>23</v>
      </c>
      <c r="I27" s="280">
        <f>+I12</f>
        <v>18118</v>
      </c>
      <c r="J27" s="279">
        <f>+I27*100/$I$30</f>
        <v>15.02109984496381</v>
      </c>
      <c r="K27" s="678">
        <v>272283</v>
      </c>
      <c r="L27" s="279">
        <f t="shared" si="4"/>
        <v>18.546978622301904</v>
      </c>
    </row>
    <row r="28" spans="2:20" ht="12.75">
      <c r="B28" s="51"/>
      <c r="C28" s="51"/>
      <c r="D28" s="51"/>
      <c r="E28" s="95"/>
      <c r="F28" s="235"/>
      <c r="G28" s="235"/>
      <c r="H28" s="277" t="s">
        <v>24</v>
      </c>
      <c r="I28" s="280">
        <f>+I13</f>
        <v>54834</v>
      </c>
      <c r="J28" s="279">
        <f>+I28*100/$I$30</f>
        <v>45.461253388825789</v>
      </c>
      <c r="K28" s="678">
        <v>537237</v>
      </c>
      <c r="L28" s="279">
        <f t="shared" si="4"/>
        <v>36.594731048613419</v>
      </c>
    </row>
    <row r="29" spans="2:20" ht="13.5">
      <c r="B29" s="51"/>
      <c r="C29" s="51"/>
      <c r="D29" s="51"/>
      <c r="E29" s="95"/>
      <c r="F29" s="235"/>
      <c r="G29" s="235"/>
      <c r="H29" s="281" t="s">
        <v>25</v>
      </c>
      <c r="I29" s="280"/>
      <c r="J29" s="276"/>
      <c r="K29" s="679">
        <v>8188</v>
      </c>
      <c r="L29" s="279">
        <f t="shared" si="4"/>
        <v>0.55773831256232664</v>
      </c>
    </row>
    <row r="30" spans="2:20" ht="12.75">
      <c r="B30" s="3"/>
      <c r="C30" s="97"/>
      <c r="D30" s="97"/>
      <c r="E30" s="95"/>
      <c r="H30" s="68" t="s">
        <v>148</v>
      </c>
      <c r="I30" s="272">
        <f>+SUM(I24:I29)</f>
        <v>120617</v>
      </c>
      <c r="K30" s="272">
        <f>+SUM(K24:K29)</f>
        <v>1468072</v>
      </c>
      <c r="L30" s="279">
        <f t="shared" si="4"/>
        <v>100</v>
      </c>
    </row>
    <row r="31" spans="2:20" ht="12.75">
      <c r="B31" s="4"/>
      <c r="C31" s="85"/>
      <c r="D31" s="85"/>
      <c r="E31" s="85"/>
    </row>
    <row r="32" spans="2:20" ht="12.75">
      <c r="B32" s="4"/>
      <c r="C32" s="4"/>
      <c r="D32" s="4"/>
      <c r="E32" s="4"/>
    </row>
    <row r="33" spans="2:5" ht="12.75">
      <c r="B33" s="3"/>
      <c r="C33" s="3"/>
      <c r="D33" s="3"/>
      <c r="E33" s="3"/>
    </row>
    <row r="34" spans="2:5" ht="12.75">
      <c r="B34" s="3"/>
      <c r="C34" s="3"/>
      <c r="D34" s="3"/>
      <c r="E34" s="3"/>
    </row>
    <row r="35" spans="2:5" ht="12.75">
      <c r="B35" s="3"/>
      <c r="C35" s="3"/>
      <c r="D35" s="3"/>
      <c r="E35" s="3"/>
    </row>
    <row r="36" spans="2:5" ht="12.75">
      <c r="B36" s="3"/>
      <c r="C36" s="3"/>
      <c r="D36" s="3"/>
      <c r="E36" s="3"/>
    </row>
    <row r="37" spans="2:5" ht="12.75">
      <c r="B37" s="3"/>
      <c r="C37" s="3"/>
      <c r="D37" s="3"/>
      <c r="E37" s="3"/>
    </row>
    <row r="38" spans="2:5" ht="12.75">
      <c r="B38" s="3"/>
      <c r="C38" s="3"/>
      <c r="D38" s="3"/>
      <c r="E38" s="3"/>
    </row>
    <row r="39" spans="2:5" ht="12.75">
      <c r="B39" s="3"/>
      <c r="C39" s="3"/>
      <c r="D39" s="3"/>
      <c r="E39" s="3"/>
    </row>
    <row r="40" spans="2:5" ht="12.75">
      <c r="B40" s="63" t="s">
        <v>11</v>
      </c>
      <c r="C40" s="3"/>
      <c r="D40" s="3"/>
      <c r="E40" s="3"/>
    </row>
    <row r="41" spans="2:5" ht="12.75">
      <c r="B41" s="3"/>
      <c r="C41" s="3"/>
      <c r="D41" s="3"/>
      <c r="E41" s="3"/>
    </row>
  </sheetData>
  <mergeCells count="8">
    <mergeCell ref="B20:K20"/>
    <mergeCell ref="B18:K18"/>
    <mergeCell ref="B2:K2"/>
    <mergeCell ref="B4:B5"/>
    <mergeCell ref="C4:E4"/>
    <mergeCell ref="F4:H4"/>
    <mergeCell ref="I4:K4"/>
    <mergeCell ref="B16:K16"/>
  </mergeCells>
  <pageMargins left="0.17" right="0.17" top="0.24" bottom="0.27" header="0.17" footer="0.17"/>
  <pageSetup paperSize="9" orientation="landscape" r:id="rId1"/>
  <headerFooter>
    <oddFooter>&amp;C&amp;G</oddFooter>
  </headerFooter>
  <drawing r:id="rId2"/>
  <legacyDrawingHF r:id="rId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R47"/>
  <sheetViews>
    <sheetView workbookViewId="0"/>
  </sheetViews>
  <sheetFormatPr baseColWidth="10" defaultColWidth="11.42578125" defaultRowHeight="15.75" customHeight="1"/>
  <cols>
    <col min="1" max="4" width="16" style="4" customWidth="1"/>
    <col min="5" max="5" width="5.140625" style="4" customWidth="1"/>
    <col min="6" max="9" width="16" style="4" customWidth="1"/>
    <col min="10" max="10" width="12.42578125" style="4" customWidth="1"/>
    <col min="11" max="16384" width="11.42578125" style="4"/>
  </cols>
  <sheetData>
    <row r="1" spans="1:18" s="3" customFormat="1" ht="13.5" thickBot="1">
      <c r="A1" s="1098"/>
      <c r="B1" s="1098"/>
      <c r="C1" s="1098"/>
      <c r="D1" s="1098"/>
      <c r="E1" s="1098"/>
      <c r="F1" s="1098"/>
      <c r="G1" s="1098"/>
      <c r="H1" s="1098"/>
      <c r="I1" s="1098"/>
      <c r="J1" s="1098"/>
      <c r="K1" s="1098"/>
      <c r="L1" s="1099" t="s">
        <v>491</v>
      </c>
      <c r="M1" s="4"/>
      <c r="N1" s="4"/>
      <c r="O1" s="4"/>
      <c r="Q1" s="68"/>
      <c r="R1" s="68"/>
    </row>
    <row r="2" spans="1:18" ht="49.5" customHeight="1">
      <c r="A2" s="1208" t="s">
        <v>360</v>
      </c>
      <c r="B2" s="1208"/>
      <c r="C2" s="1208"/>
      <c r="D2" s="1208"/>
      <c r="E2" s="1101"/>
      <c r="F2" s="1208" t="s">
        <v>361</v>
      </c>
      <c r="G2" s="1208"/>
      <c r="H2" s="1208"/>
      <c r="I2" s="1208"/>
      <c r="J2" s="1102"/>
      <c r="M2" s="1103"/>
    </row>
    <row r="3" spans="1:18" ht="15.75" customHeight="1">
      <c r="A3" s="84"/>
      <c r="B3" s="84"/>
      <c r="C3" s="84"/>
      <c r="D3" s="84"/>
      <c r="E3" s="84"/>
      <c r="F3" s="84"/>
      <c r="G3" s="84"/>
      <c r="H3" s="84"/>
      <c r="I3" s="84"/>
      <c r="J3" s="84"/>
    </row>
    <row r="4" spans="1:18" ht="15.75" customHeight="1">
      <c r="B4" s="87"/>
      <c r="C4" s="87"/>
      <c r="D4" s="85"/>
      <c r="G4" s="85"/>
      <c r="H4" s="85"/>
      <c r="I4" s="85"/>
    </row>
    <row r="5" spans="1:18" ht="15.75" customHeight="1">
      <c r="A5" s="7"/>
      <c r="B5" s="369"/>
      <c r="C5" s="369"/>
      <c r="F5" s="7"/>
      <c r="G5" s="86"/>
    </row>
    <row r="6" spans="1:18" ht="15.75" customHeight="1">
      <c r="A6" s="370"/>
      <c r="B6" s="77"/>
      <c r="C6" s="77"/>
      <c r="F6" s="7"/>
    </row>
    <row r="7" spans="1:18" ht="15.75" customHeight="1">
      <c r="A7" s="370"/>
      <c r="B7" s="77"/>
      <c r="C7" s="77"/>
      <c r="F7" s="7"/>
      <c r="G7" s="86"/>
      <c r="H7" s="86"/>
    </row>
    <row r="8" spans="1:18" ht="15.75" customHeight="1">
      <c r="A8" s="370"/>
      <c r="B8" s="77"/>
      <c r="C8" s="77"/>
      <c r="G8" s="78"/>
      <c r="H8" s="78"/>
    </row>
    <row r="9" spans="1:18" ht="15.75" customHeight="1">
      <c r="A9" s="370"/>
      <c r="B9" s="77"/>
      <c r="C9" s="77"/>
      <c r="G9" s="78"/>
      <c r="H9" s="78"/>
    </row>
    <row r="10" spans="1:18" ht="15.75" customHeight="1">
      <c r="A10" s="370"/>
      <c r="B10" s="77"/>
      <c r="C10" s="77"/>
      <c r="G10" s="78"/>
      <c r="H10" s="78"/>
    </row>
    <row r="11" spans="1:18" ht="15.75" customHeight="1">
      <c r="B11" s="77"/>
      <c r="C11" s="81"/>
      <c r="G11" s="78"/>
      <c r="H11" s="78"/>
    </row>
    <row r="12" spans="1:18" ht="15.75" customHeight="1">
      <c r="G12" s="78"/>
      <c r="H12" s="78"/>
    </row>
    <row r="14" spans="1:18" ht="15.75" customHeight="1">
      <c r="A14" s="89"/>
      <c r="B14" s="90"/>
      <c r="C14" s="87"/>
      <c r="D14" s="91"/>
      <c r="G14" s="92"/>
      <c r="H14" s="88"/>
      <c r="I14" s="91"/>
    </row>
    <row r="15" spans="1:18" ht="15.75" customHeight="1">
      <c r="A15" s="89"/>
      <c r="B15" s="93"/>
      <c r="C15" s="85"/>
      <c r="D15" s="91"/>
    </row>
    <row r="16" spans="1:18" ht="15.75" customHeight="1">
      <c r="A16" s="1209"/>
      <c r="B16" s="1210"/>
      <c r="C16" s="1210"/>
      <c r="D16" s="1210"/>
    </row>
    <row r="17" spans="1:10" ht="15.75" customHeight="1">
      <c r="A17" s="10"/>
    </row>
    <row r="19" spans="1:10" ht="15.75" customHeight="1">
      <c r="A19" s="10" t="s">
        <v>11</v>
      </c>
      <c r="F19" s="10" t="s">
        <v>11</v>
      </c>
    </row>
    <row r="20" spans="1:10" s="3" customFormat="1" ht="33.75" customHeight="1"/>
    <row r="21" spans="1:10" s="3" customFormat="1" ht="31.5" customHeight="1">
      <c r="A21" s="1200" t="s">
        <v>362</v>
      </c>
      <c r="B21" s="1200"/>
      <c r="C21" s="1200"/>
      <c r="D21" s="1200"/>
      <c r="F21" s="283"/>
    </row>
    <row r="22" spans="1:10" s="3" customFormat="1" ht="12.75"/>
    <row r="23" spans="1:10" s="3" customFormat="1" ht="12.75">
      <c r="J23" s="4"/>
    </row>
    <row r="24" spans="1:10" s="3" customFormat="1" ht="12.75">
      <c r="A24" s="4"/>
      <c r="B24" s="371"/>
      <c r="C24" s="371"/>
      <c r="J24" s="4"/>
    </row>
    <row r="25" spans="1:10" s="3" customFormat="1" ht="12.75">
      <c r="A25" s="4"/>
      <c r="B25" s="77"/>
      <c r="C25" s="77"/>
      <c r="J25" s="4"/>
    </row>
    <row r="26" spans="1:10" s="3" customFormat="1" ht="12.75">
      <c r="A26" s="4"/>
      <c r="B26" s="77"/>
      <c r="C26" s="77"/>
      <c r="J26" s="96"/>
    </row>
    <row r="27" spans="1:10" s="3" customFormat="1" ht="12.75">
      <c r="A27" s="4"/>
      <c r="B27" s="77"/>
      <c r="C27" s="77"/>
      <c r="J27" s="96"/>
    </row>
    <row r="28" spans="1:10" s="3" customFormat="1" ht="12.75">
      <c r="A28" s="4"/>
      <c r="B28" s="77"/>
      <c r="C28" s="77"/>
      <c r="J28" s="96"/>
    </row>
    <row r="29" spans="1:10" s="3" customFormat="1" ht="12.75">
      <c r="A29" s="4"/>
      <c r="B29" s="77"/>
      <c r="C29" s="77"/>
      <c r="J29" s="96"/>
    </row>
    <row r="30" spans="1:10" s="3" customFormat="1" ht="12.75">
      <c r="J30" s="96"/>
    </row>
    <row r="31" spans="1:10" s="3" customFormat="1" ht="12.75">
      <c r="J31" s="96"/>
    </row>
    <row r="32" spans="1:10" s="3" customFormat="1" ht="12.75">
      <c r="J32" s="96"/>
    </row>
    <row r="33" spans="1:11" s="3" customFormat="1" ht="12.75">
      <c r="J33" s="98"/>
    </row>
    <row r="34" spans="1:11" s="3" customFormat="1" ht="12.75">
      <c r="J34" s="98"/>
    </row>
    <row r="35" spans="1:11" s="3" customFormat="1" ht="12.75">
      <c r="J35" s="98"/>
    </row>
    <row r="36" spans="1:11" s="3" customFormat="1" ht="12.75">
      <c r="J36" s="98"/>
    </row>
    <row r="37" spans="1:11" s="3" customFormat="1" ht="14.25">
      <c r="C37" s="93"/>
      <c r="J37" s="98"/>
    </row>
    <row r="38" spans="1:11" s="3" customFormat="1" ht="12.75">
      <c r="C38" s="4"/>
      <c r="J38" s="98"/>
    </row>
    <row r="39" spans="1:11" s="3" customFormat="1" ht="12.75">
      <c r="J39" s="98"/>
    </row>
    <row r="40" spans="1:11" s="3" customFormat="1" ht="12.75">
      <c r="A40" s="10" t="s">
        <v>11</v>
      </c>
      <c r="J40" s="98"/>
    </row>
    <row r="41" spans="1:11" s="3" customFormat="1" ht="12.75">
      <c r="J41" s="98"/>
    </row>
    <row r="42" spans="1:11" s="3" customFormat="1" ht="12.75">
      <c r="J42" s="98"/>
    </row>
    <row r="43" spans="1:11" ht="15.75" customHeight="1">
      <c r="F43" s="3"/>
      <c r="G43" s="3"/>
      <c r="H43" s="3"/>
      <c r="I43" s="3"/>
      <c r="J43" s="98"/>
      <c r="K43" s="3"/>
    </row>
    <row r="44" spans="1:11" ht="15.75" customHeight="1">
      <c r="F44" s="3"/>
      <c r="G44" s="3"/>
      <c r="H44" s="3"/>
      <c r="I44" s="3"/>
      <c r="J44" s="98"/>
      <c r="K44" s="3"/>
    </row>
    <row r="45" spans="1:11" ht="15.75" customHeight="1">
      <c r="F45" s="3"/>
      <c r="G45" s="3"/>
      <c r="H45" s="3"/>
      <c r="I45" s="3"/>
      <c r="J45" s="98"/>
      <c r="K45" s="3"/>
    </row>
    <row r="46" spans="1:11" ht="15.75" customHeight="1">
      <c r="G46" s="3"/>
      <c r="H46" s="3"/>
      <c r="I46" s="3"/>
      <c r="J46" s="98"/>
      <c r="K46" s="3"/>
    </row>
    <row r="47" spans="1:11" ht="15.75" customHeight="1">
      <c r="F47" s="3"/>
      <c r="G47" s="31"/>
      <c r="H47" s="94"/>
      <c r="I47" s="94"/>
      <c r="J47" s="94"/>
      <c r="K47" s="3"/>
    </row>
  </sheetData>
  <mergeCells count="4">
    <mergeCell ref="A2:D2"/>
    <mergeCell ref="F2:I2"/>
    <mergeCell ref="A16:D16"/>
    <mergeCell ref="A21:D21"/>
  </mergeCells>
  <pageMargins left="0.39370078740157483" right="0.39370078740157483" top="0.19685039370078741" bottom="0.7" header="0" footer="0"/>
  <pageSetup paperSize="9" scale="87" orientation="landscape" r:id="rId1"/>
  <headerFooter alignWithMargins="0">
    <oddFooter>&amp;C&amp;G</oddFooter>
  </headerFooter>
  <drawing r:id="rId2"/>
  <legacyDrawingHF r:id="rId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Z59"/>
  <sheetViews>
    <sheetView zoomScale="110" workbookViewId="0"/>
  </sheetViews>
  <sheetFormatPr baseColWidth="10" defaultColWidth="11.42578125" defaultRowHeight="12"/>
  <cols>
    <col min="1" max="1" width="1.85546875" style="15" customWidth="1"/>
    <col min="2" max="2" width="36.7109375" style="15" customWidth="1"/>
    <col min="3" max="3" width="10.85546875" style="15" customWidth="1"/>
    <col min="4" max="4" width="13" style="15" customWidth="1"/>
    <col min="5" max="5" width="10" style="15" customWidth="1"/>
    <col min="6" max="6" width="11.28515625" style="15" customWidth="1"/>
    <col min="7" max="7" width="11.42578125" style="15" customWidth="1"/>
    <col min="8" max="8" width="11.85546875" style="15" customWidth="1"/>
    <col min="9" max="9" width="29.42578125" style="15" customWidth="1"/>
    <col min="10" max="11" width="11.42578125" style="14"/>
    <col min="12" max="12" width="9.42578125" style="14" bestFit="1" customWidth="1"/>
    <col min="13" max="13" width="10.42578125" style="14" customWidth="1"/>
    <col min="14" max="14" width="8.85546875" style="14" bestFit="1" customWidth="1"/>
    <col min="15" max="15" width="9.42578125" style="14" bestFit="1" customWidth="1"/>
    <col min="16" max="16" width="10.5703125" style="14" customWidth="1"/>
    <col min="17" max="17" width="8" style="14" customWidth="1"/>
    <col min="18" max="20" width="11.42578125" style="14"/>
    <col min="21" max="21" width="9.42578125" style="14" bestFit="1" customWidth="1"/>
    <col min="22" max="22" width="10.42578125" style="14" customWidth="1"/>
    <col min="23" max="23" width="8.85546875" style="14" bestFit="1" customWidth="1"/>
    <col min="24" max="24" width="9.42578125" style="14" bestFit="1" customWidth="1"/>
    <col min="25" max="25" width="10.5703125" style="14" customWidth="1"/>
    <col min="26" max="26" width="8" style="14" customWidth="1"/>
    <col min="27" max="16384" width="11.42578125" style="15"/>
  </cols>
  <sheetData>
    <row r="1" spans="1:26" s="3" customFormat="1" ht="13.5" thickBot="1">
      <c r="A1" s="1098"/>
      <c r="B1" s="1098"/>
      <c r="C1" s="1098"/>
      <c r="D1" s="1098"/>
      <c r="E1" s="1098"/>
      <c r="F1" s="1098"/>
      <c r="G1" s="1098"/>
      <c r="H1" s="1098"/>
      <c r="I1" s="1098"/>
      <c r="J1" s="1098"/>
      <c r="K1" s="1098"/>
      <c r="L1" s="1099" t="s">
        <v>491</v>
      </c>
      <c r="M1" s="4"/>
      <c r="N1" s="4"/>
      <c r="O1" s="4"/>
      <c r="Q1" s="68"/>
      <c r="R1" s="68"/>
    </row>
    <row r="2" spans="1:26" s="99" customFormat="1" ht="23.25" customHeight="1">
      <c r="B2" s="1104" t="s">
        <v>367</v>
      </c>
      <c r="C2" s="356"/>
      <c r="D2" s="356"/>
      <c r="E2" s="356"/>
      <c r="F2" s="356"/>
      <c r="G2" s="356"/>
      <c r="H2" s="356"/>
      <c r="J2" s="100"/>
      <c r="K2" s="100"/>
      <c r="L2" s="100"/>
      <c r="M2" s="100"/>
      <c r="N2" s="100"/>
      <c r="O2" s="100"/>
      <c r="P2" s="100"/>
      <c r="Q2" s="100"/>
      <c r="R2" s="100"/>
      <c r="S2" s="100"/>
      <c r="T2" s="100"/>
      <c r="U2" s="100"/>
      <c r="V2" s="100"/>
      <c r="W2" s="100"/>
      <c r="X2" s="100"/>
      <c r="Y2" s="100"/>
      <c r="Z2" s="100"/>
    </row>
    <row r="3" spans="1:26" ht="7.5" customHeight="1"/>
    <row r="4" spans="1:26" ht="15.75" customHeight="1">
      <c r="B4" s="3"/>
      <c r="C4" s="1211" t="s">
        <v>6</v>
      </c>
      <c r="D4" s="1211"/>
      <c r="E4" s="1211"/>
      <c r="F4" s="1212" t="s">
        <v>155</v>
      </c>
      <c r="G4" s="1212"/>
      <c r="H4" s="1212"/>
      <c r="Q4" s="103"/>
      <c r="V4" s="101"/>
      <c r="W4" s="101"/>
      <c r="Y4" s="102"/>
      <c r="Z4" s="103"/>
    </row>
    <row r="5" spans="1:26" ht="30.75" customHeight="1">
      <c r="B5" s="3"/>
      <c r="C5" s="685" t="s">
        <v>12</v>
      </c>
      <c r="D5" s="684" t="s">
        <v>13</v>
      </c>
      <c r="E5" s="685" t="s">
        <v>14</v>
      </c>
      <c r="F5" s="685" t="s">
        <v>12</v>
      </c>
      <c r="G5" s="684" t="s">
        <v>13</v>
      </c>
      <c r="H5" s="685" t="s">
        <v>14</v>
      </c>
      <c r="Q5" s="103"/>
      <c r="S5" s="101"/>
      <c r="T5" s="101"/>
      <c r="X5" s="103"/>
      <c r="Y5" s="103"/>
      <c r="Z5" s="103"/>
    </row>
    <row r="6" spans="1:26" ht="1.5" customHeight="1">
      <c r="B6" s="3"/>
      <c r="C6" s="648"/>
      <c r="D6" s="648"/>
      <c r="E6" s="648"/>
      <c r="F6" s="648"/>
      <c r="G6" s="648"/>
      <c r="H6" s="648"/>
      <c r="Q6" s="103"/>
      <c r="S6" s="101"/>
      <c r="V6" s="101"/>
      <c r="W6" s="101"/>
      <c r="Y6" s="102"/>
      <c r="Z6" s="103"/>
    </row>
    <row r="7" spans="1:26">
      <c r="B7" s="680" t="s">
        <v>2</v>
      </c>
      <c r="C7" s="458">
        <f t="shared" ref="C7:H7" si="0">+C9+C21+C26+C33+C42+C51</f>
        <v>1468072</v>
      </c>
      <c r="D7" s="458">
        <f t="shared" si="0"/>
        <v>331208</v>
      </c>
      <c r="E7" s="458">
        <f t="shared" si="0"/>
        <v>81552</v>
      </c>
      <c r="F7" s="458">
        <f t="shared" si="0"/>
        <v>403373</v>
      </c>
      <c r="G7" s="458">
        <f t="shared" si="0"/>
        <v>114555</v>
      </c>
      <c r="H7" s="458">
        <f t="shared" si="0"/>
        <v>39079</v>
      </c>
      <c r="Q7" s="102"/>
      <c r="S7" s="101"/>
      <c r="U7" s="102"/>
      <c r="V7" s="102"/>
      <c r="W7" s="102"/>
      <c r="X7" s="102"/>
      <c r="Y7" s="102"/>
      <c r="Z7" s="102"/>
    </row>
    <row r="8" spans="1:26" ht="2.25" customHeight="1">
      <c r="C8" s="21"/>
      <c r="D8" s="21"/>
      <c r="E8" s="21"/>
      <c r="F8" s="21"/>
      <c r="G8" s="21"/>
      <c r="H8" s="21"/>
    </row>
    <row r="9" spans="1:26">
      <c r="B9" s="680" t="s">
        <v>20</v>
      </c>
      <c r="C9" s="458">
        <f t="shared" ref="C9:H9" si="1">SUM(C10:C20)</f>
        <v>387844</v>
      </c>
      <c r="D9" s="458">
        <f t="shared" si="1"/>
        <v>80912</v>
      </c>
      <c r="E9" s="682">
        <f t="shared" si="1"/>
        <v>18943</v>
      </c>
      <c r="F9" s="458">
        <f t="shared" si="1"/>
        <v>60800</v>
      </c>
      <c r="G9" s="682">
        <f t="shared" si="1"/>
        <v>15575</v>
      </c>
      <c r="H9" s="458">
        <f t="shared" si="1"/>
        <v>5355</v>
      </c>
      <c r="I9" s="106"/>
      <c r="Q9" s="102"/>
      <c r="S9" s="101"/>
      <c r="T9" s="101"/>
      <c r="U9" s="102"/>
      <c r="V9" s="102"/>
      <c r="W9" s="102"/>
      <c r="X9" s="102"/>
      <c r="Y9" s="102"/>
      <c r="Z9" s="102"/>
    </row>
    <row r="10" spans="1:26">
      <c r="B10" s="107" t="s">
        <v>27</v>
      </c>
      <c r="C10" s="467">
        <v>94051</v>
      </c>
      <c r="D10" s="467">
        <v>16296</v>
      </c>
      <c r="E10" s="103">
        <v>4689</v>
      </c>
      <c r="F10" s="467">
        <v>21759</v>
      </c>
      <c r="G10" s="103">
        <v>5598</v>
      </c>
      <c r="H10" s="467">
        <v>2031</v>
      </c>
      <c r="I10" s="108"/>
      <c r="Q10" s="103"/>
      <c r="U10" s="102"/>
      <c r="V10" s="102"/>
      <c r="W10" s="102"/>
      <c r="X10" s="102"/>
      <c r="Y10" s="102"/>
      <c r="Z10" s="102"/>
    </row>
    <row r="11" spans="1:26">
      <c r="B11" s="107" t="s">
        <v>28</v>
      </c>
      <c r="C11" s="467">
        <v>545</v>
      </c>
      <c r="D11" s="467">
        <v>156</v>
      </c>
      <c r="E11" s="103">
        <v>23</v>
      </c>
      <c r="F11" s="717" t="s">
        <v>9</v>
      </c>
      <c r="G11" s="716" t="s">
        <v>9</v>
      </c>
      <c r="H11" s="717" t="s">
        <v>9</v>
      </c>
      <c r="I11" s="108"/>
      <c r="Q11" s="103"/>
      <c r="S11" s="101"/>
      <c r="U11" s="102"/>
      <c r="V11" s="102"/>
      <c r="W11" s="102"/>
      <c r="X11" s="102"/>
      <c r="Y11" s="102"/>
      <c r="Z11" s="102"/>
    </row>
    <row r="12" spans="1:26">
      <c r="B12" s="107" t="s">
        <v>29</v>
      </c>
      <c r="C12" s="467">
        <v>26240</v>
      </c>
      <c r="D12" s="467">
        <v>4507</v>
      </c>
      <c r="E12" s="103">
        <v>1247</v>
      </c>
      <c r="F12" s="717">
        <v>3533</v>
      </c>
      <c r="G12" s="716">
        <v>605</v>
      </c>
      <c r="H12" s="717">
        <v>257</v>
      </c>
      <c r="I12" s="108"/>
      <c r="Q12" s="103"/>
      <c r="S12" s="101"/>
      <c r="U12" s="102"/>
      <c r="V12" s="102"/>
      <c r="W12" s="102"/>
      <c r="X12" s="102"/>
      <c r="Y12" s="102"/>
      <c r="Z12" s="102"/>
    </row>
    <row r="13" spans="1:26">
      <c r="B13" s="107" t="s">
        <v>30</v>
      </c>
      <c r="C13" s="467">
        <v>34593</v>
      </c>
      <c r="D13" s="467">
        <v>6178</v>
      </c>
      <c r="E13" s="103">
        <v>1901</v>
      </c>
      <c r="F13" s="717">
        <v>2580</v>
      </c>
      <c r="G13" s="716">
        <v>660</v>
      </c>
      <c r="H13" s="717">
        <v>235</v>
      </c>
      <c r="I13" s="108"/>
      <c r="Q13" s="103"/>
      <c r="S13" s="101"/>
      <c r="U13" s="102"/>
      <c r="V13" s="102"/>
      <c r="W13" s="102"/>
      <c r="X13" s="102"/>
      <c r="Y13" s="102"/>
      <c r="Z13" s="102"/>
    </row>
    <row r="14" spans="1:26">
      <c r="B14" s="107" t="s">
        <v>31</v>
      </c>
      <c r="C14" s="467">
        <v>6700</v>
      </c>
      <c r="D14" s="467">
        <v>1528</v>
      </c>
      <c r="E14" s="103">
        <v>327</v>
      </c>
      <c r="F14" s="717" t="s">
        <v>9</v>
      </c>
      <c r="G14" s="716" t="s">
        <v>9</v>
      </c>
      <c r="H14" s="717" t="s">
        <v>9</v>
      </c>
      <c r="I14" s="108"/>
      <c r="Q14" s="103"/>
      <c r="S14" s="101"/>
      <c r="U14" s="102"/>
      <c r="V14" s="102"/>
      <c r="W14" s="102"/>
      <c r="X14" s="102"/>
      <c r="Y14" s="102"/>
      <c r="Z14" s="102"/>
    </row>
    <row r="15" spans="1:26">
      <c r="B15" s="107" t="s">
        <v>32</v>
      </c>
      <c r="C15" s="467">
        <v>591</v>
      </c>
      <c r="D15" s="467">
        <v>102</v>
      </c>
      <c r="E15" s="103">
        <v>20</v>
      </c>
      <c r="F15" s="717" t="s">
        <v>9</v>
      </c>
      <c r="G15" s="716" t="s">
        <v>9</v>
      </c>
      <c r="H15" s="717" t="s">
        <v>9</v>
      </c>
      <c r="I15" s="108"/>
      <c r="S15" s="101"/>
      <c r="U15" s="102"/>
      <c r="V15" s="102"/>
      <c r="W15" s="102"/>
      <c r="X15" s="102"/>
      <c r="Y15" s="102"/>
      <c r="Z15" s="102"/>
    </row>
    <row r="16" spans="1:26">
      <c r="B16" s="107" t="s">
        <v>33</v>
      </c>
      <c r="C16" s="467">
        <v>52228</v>
      </c>
      <c r="D16" s="467">
        <v>13576</v>
      </c>
      <c r="E16" s="103">
        <v>3118</v>
      </c>
      <c r="F16" s="717">
        <v>15621</v>
      </c>
      <c r="G16" s="716">
        <v>4717</v>
      </c>
      <c r="H16" s="717">
        <v>1397</v>
      </c>
      <c r="I16" s="108"/>
      <c r="S16" s="101"/>
      <c r="U16" s="102"/>
      <c r="V16" s="102"/>
      <c r="W16" s="102"/>
      <c r="X16" s="102"/>
      <c r="Y16" s="102"/>
      <c r="Z16" s="102"/>
    </row>
    <row r="17" spans="2:26">
      <c r="B17" s="107" t="s">
        <v>34</v>
      </c>
      <c r="C17" s="467">
        <v>65096</v>
      </c>
      <c r="D17" s="467">
        <v>15057</v>
      </c>
      <c r="E17" s="103">
        <v>2699</v>
      </c>
      <c r="F17" s="717">
        <v>12377</v>
      </c>
      <c r="G17" s="716">
        <v>3011</v>
      </c>
      <c r="H17" s="717">
        <v>1050</v>
      </c>
      <c r="I17" s="108"/>
      <c r="Q17" s="103"/>
      <c r="S17" s="101"/>
      <c r="U17" s="102"/>
      <c r="V17" s="102"/>
      <c r="W17" s="102"/>
      <c r="X17" s="102"/>
      <c r="Y17" s="102"/>
      <c r="Z17" s="102"/>
    </row>
    <row r="18" spans="2:26" ht="14.25">
      <c r="B18" s="107" t="s">
        <v>364</v>
      </c>
      <c r="C18" s="467">
        <v>105290</v>
      </c>
      <c r="D18" s="467">
        <v>22663</v>
      </c>
      <c r="E18" s="103">
        <v>4723</v>
      </c>
      <c r="F18" s="717">
        <v>4640</v>
      </c>
      <c r="G18" s="716">
        <v>919</v>
      </c>
      <c r="H18" s="717">
        <v>365</v>
      </c>
      <c r="I18" s="108"/>
      <c r="Q18" s="103"/>
      <c r="S18" s="101"/>
      <c r="U18" s="102"/>
      <c r="V18" s="102"/>
      <c r="W18" s="102"/>
      <c r="X18" s="102"/>
      <c r="Y18" s="102"/>
      <c r="Z18" s="102"/>
    </row>
    <row r="19" spans="2:26">
      <c r="B19" s="107" t="s">
        <v>35</v>
      </c>
      <c r="C19" s="467">
        <v>543</v>
      </c>
      <c r="D19" s="467">
        <v>194</v>
      </c>
      <c r="E19" s="103">
        <v>7</v>
      </c>
      <c r="F19" s="717" t="s">
        <v>9</v>
      </c>
      <c r="G19" s="716" t="s">
        <v>9</v>
      </c>
      <c r="H19" s="717" t="s">
        <v>9</v>
      </c>
      <c r="I19" s="108"/>
      <c r="Q19" s="284"/>
      <c r="S19" s="101"/>
      <c r="U19" s="102"/>
      <c r="V19" s="102"/>
      <c r="W19" s="102"/>
      <c r="X19" s="102"/>
      <c r="Y19" s="102"/>
      <c r="Z19" s="102"/>
    </row>
    <row r="20" spans="2:26">
      <c r="B20" s="107" t="s">
        <v>36</v>
      </c>
      <c r="C20" s="467">
        <v>1967</v>
      </c>
      <c r="D20" s="467">
        <v>655</v>
      </c>
      <c r="E20" s="103">
        <v>189</v>
      </c>
      <c r="F20" s="467">
        <v>290</v>
      </c>
      <c r="G20" s="103">
        <v>65</v>
      </c>
      <c r="H20" s="467">
        <v>20</v>
      </c>
      <c r="I20" s="108"/>
      <c r="S20" s="101"/>
      <c r="U20" s="102"/>
      <c r="V20" s="102"/>
      <c r="W20" s="102"/>
      <c r="X20" s="102"/>
      <c r="Y20" s="102"/>
      <c r="Z20" s="102"/>
    </row>
    <row r="21" spans="2:26">
      <c r="B21" s="680" t="s">
        <v>21</v>
      </c>
      <c r="C21" s="458">
        <f t="shared" ref="C21:H21" si="2">SUM(C22:C25)</f>
        <v>53791</v>
      </c>
      <c r="D21" s="458">
        <f t="shared" si="2"/>
        <v>12904</v>
      </c>
      <c r="E21" s="682">
        <f t="shared" si="2"/>
        <v>2705</v>
      </c>
      <c r="F21" s="458">
        <f t="shared" si="2"/>
        <v>3055</v>
      </c>
      <c r="G21" s="682">
        <f t="shared" si="2"/>
        <v>858</v>
      </c>
      <c r="H21" s="458">
        <f t="shared" si="2"/>
        <v>269</v>
      </c>
      <c r="I21" s="108"/>
      <c r="Q21" s="101"/>
      <c r="S21" s="101"/>
      <c r="T21" s="101"/>
      <c r="U21" s="102"/>
      <c r="V21" s="102"/>
      <c r="W21" s="102"/>
      <c r="X21" s="102"/>
      <c r="Y21" s="102"/>
      <c r="Z21" s="102"/>
    </row>
    <row r="22" spans="2:26">
      <c r="B22" s="107" t="s">
        <v>37</v>
      </c>
      <c r="C22" s="467">
        <v>29994</v>
      </c>
      <c r="D22" s="467">
        <v>6988</v>
      </c>
      <c r="E22" s="103">
        <v>1448</v>
      </c>
      <c r="F22" s="467">
        <v>2428</v>
      </c>
      <c r="G22" s="103">
        <v>691</v>
      </c>
      <c r="H22" s="467">
        <v>203</v>
      </c>
      <c r="I22" s="108"/>
      <c r="Q22" s="103"/>
      <c r="U22" s="102"/>
      <c r="V22" s="102"/>
      <c r="W22" s="102"/>
      <c r="X22" s="102"/>
      <c r="Y22" s="102"/>
      <c r="Z22" s="102"/>
    </row>
    <row r="23" spans="2:26">
      <c r="B23" s="107" t="s">
        <v>38</v>
      </c>
      <c r="C23" s="467">
        <v>4330</v>
      </c>
      <c r="D23" s="467">
        <v>950</v>
      </c>
      <c r="E23" s="103">
        <v>147</v>
      </c>
      <c r="F23" s="467">
        <v>25</v>
      </c>
      <c r="G23" s="103">
        <v>0</v>
      </c>
      <c r="H23" s="467">
        <v>2</v>
      </c>
      <c r="I23" s="108"/>
      <c r="S23" s="101"/>
      <c r="U23" s="102"/>
      <c r="V23" s="102"/>
      <c r="W23" s="102"/>
      <c r="X23" s="102"/>
      <c r="Y23" s="102"/>
      <c r="Z23" s="102"/>
    </row>
    <row r="24" spans="2:26">
      <c r="B24" s="107" t="s">
        <v>39</v>
      </c>
      <c r="C24" s="467">
        <v>9409</v>
      </c>
      <c r="D24" s="467">
        <v>2432</v>
      </c>
      <c r="E24" s="103">
        <v>376</v>
      </c>
      <c r="F24" s="467">
        <v>150</v>
      </c>
      <c r="G24" s="103">
        <v>38</v>
      </c>
      <c r="H24" s="467">
        <v>24</v>
      </c>
      <c r="I24" s="108"/>
      <c r="Q24" s="103"/>
      <c r="S24" s="101"/>
      <c r="U24" s="102"/>
      <c r="V24" s="102"/>
      <c r="W24" s="102"/>
      <c r="X24" s="102"/>
      <c r="Y24" s="102"/>
      <c r="Z24" s="102"/>
    </row>
    <row r="25" spans="2:26">
      <c r="B25" s="107" t="s">
        <v>40</v>
      </c>
      <c r="C25" s="467">
        <v>10058</v>
      </c>
      <c r="D25" s="467">
        <v>2534</v>
      </c>
      <c r="E25" s="103">
        <v>734</v>
      </c>
      <c r="F25" s="467">
        <v>452</v>
      </c>
      <c r="G25" s="103">
        <v>129</v>
      </c>
      <c r="H25" s="467">
        <v>40</v>
      </c>
      <c r="I25" s="108"/>
      <c r="Q25" s="103"/>
      <c r="S25" s="101"/>
      <c r="U25" s="102"/>
      <c r="V25" s="102"/>
      <c r="W25" s="102"/>
      <c r="X25" s="102"/>
      <c r="Y25" s="102"/>
      <c r="Z25" s="102"/>
    </row>
    <row r="26" spans="2:26">
      <c r="B26" s="680" t="s">
        <v>22</v>
      </c>
      <c r="C26" s="458">
        <f t="shared" ref="C26:H26" si="3">SUM(C27:C32)</f>
        <v>208729</v>
      </c>
      <c r="D26" s="458">
        <f t="shared" si="3"/>
        <v>51318</v>
      </c>
      <c r="E26" s="682">
        <f t="shared" si="3"/>
        <v>14252</v>
      </c>
      <c r="F26" s="458">
        <f t="shared" si="3"/>
        <v>57221</v>
      </c>
      <c r="G26" s="682">
        <f t="shared" si="3"/>
        <v>16046</v>
      </c>
      <c r="H26" s="458">
        <f t="shared" si="3"/>
        <v>6141</v>
      </c>
      <c r="I26" s="108"/>
      <c r="Q26" s="102"/>
      <c r="S26" s="101"/>
      <c r="T26" s="101"/>
      <c r="U26" s="102"/>
      <c r="V26" s="102"/>
      <c r="W26" s="102"/>
      <c r="X26" s="102"/>
      <c r="Y26" s="102"/>
      <c r="Z26" s="102"/>
    </row>
    <row r="27" spans="2:26">
      <c r="B27" s="107" t="s">
        <v>41</v>
      </c>
      <c r="C27" s="467">
        <v>63928</v>
      </c>
      <c r="D27" s="467">
        <v>12926</v>
      </c>
      <c r="E27" s="103">
        <v>4710</v>
      </c>
      <c r="F27" s="467">
        <v>11942</v>
      </c>
      <c r="G27" s="103">
        <v>2939</v>
      </c>
      <c r="H27" s="467">
        <v>1062</v>
      </c>
      <c r="I27" s="108"/>
      <c r="Q27" s="103"/>
      <c r="U27" s="102"/>
      <c r="V27" s="102"/>
      <c r="W27" s="102"/>
      <c r="X27" s="102"/>
      <c r="Y27" s="102"/>
      <c r="Z27" s="102"/>
    </row>
    <row r="28" spans="2:26">
      <c r="B28" s="107" t="s">
        <v>42</v>
      </c>
      <c r="C28" s="467">
        <v>16205</v>
      </c>
      <c r="D28" s="467">
        <v>2995</v>
      </c>
      <c r="E28" s="103">
        <v>1146</v>
      </c>
      <c r="F28" s="467">
        <v>2499</v>
      </c>
      <c r="G28" s="103">
        <v>518</v>
      </c>
      <c r="H28" s="467">
        <v>213</v>
      </c>
      <c r="I28" s="108"/>
      <c r="Q28" s="103"/>
      <c r="S28" s="101"/>
      <c r="U28" s="102"/>
      <c r="V28" s="102"/>
      <c r="W28" s="102"/>
      <c r="X28" s="102"/>
      <c r="Y28" s="102"/>
      <c r="Z28" s="102"/>
    </row>
    <row r="29" spans="2:26">
      <c r="B29" s="107" t="s">
        <v>43</v>
      </c>
      <c r="C29" s="467">
        <v>101990</v>
      </c>
      <c r="D29" s="467">
        <v>30517</v>
      </c>
      <c r="E29" s="103">
        <v>7084</v>
      </c>
      <c r="F29" s="467">
        <v>40579</v>
      </c>
      <c r="G29" s="103">
        <v>12118</v>
      </c>
      <c r="H29" s="467">
        <v>4739</v>
      </c>
      <c r="I29" s="108"/>
      <c r="Q29" s="103"/>
      <c r="S29" s="101"/>
      <c r="U29" s="102"/>
      <c r="V29" s="102"/>
      <c r="W29" s="102"/>
      <c r="X29" s="102"/>
      <c r="Y29" s="102"/>
      <c r="Z29" s="102"/>
    </row>
    <row r="30" spans="2:26">
      <c r="B30" s="107" t="s">
        <v>44</v>
      </c>
      <c r="C30" s="717" t="s">
        <v>9</v>
      </c>
      <c r="D30" s="717" t="s">
        <v>9</v>
      </c>
      <c r="E30" s="716" t="s">
        <v>9</v>
      </c>
      <c r="F30" s="717">
        <v>67</v>
      </c>
      <c r="G30" s="716">
        <v>23</v>
      </c>
      <c r="H30" s="717">
        <v>8</v>
      </c>
      <c r="I30" s="108"/>
      <c r="S30" s="101"/>
      <c r="U30" s="102"/>
      <c r="V30" s="102"/>
      <c r="W30" s="102"/>
      <c r="X30" s="102"/>
      <c r="Y30" s="102"/>
      <c r="Z30" s="102"/>
    </row>
    <row r="31" spans="2:26">
      <c r="B31" s="107" t="s">
        <v>45</v>
      </c>
      <c r="C31" s="717">
        <v>4749</v>
      </c>
      <c r="D31" s="717">
        <v>1121</v>
      </c>
      <c r="E31" s="716">
        <v>326</v>
      </c>
      <c r="F31" s="717" t="s">
        <v>9</v>
      </c>
      <c r="G31" s="716" t="s">
        <v>9</v>
      </c>
      <c r="H31" s="717" t="s">
        <v>9</v>
      </c>
      <c r="I31" s="108"/>
      <c r="Q31" s="103"/>
      <c r="S31" s="101"/>
      <c r="U31" s="102"/>
      <c r="V31" s="102"/>
      <c r="W31" s="102"/>
      <c r="X31" s="102"/>
      <c r="Y31" s="102"/>
      <c r="Z31" s="102"/>
    </row>
    <row r="32" spans="2:26">
      <c r="B32" s="107" t="s">
        <v>46</v>
      </c>
      <c r="C32" s="467">
        <v>21857</v>
      </c>
      <c r="D32" s="467">
        <v>3759</v>
      </c>
      <c r="E32" s="103">
        <v>986</v>
      </c>
      <c r="F32" s="467">
        <v>2134</v>
      </c>
      <c r="G32" s="103">
        <v>448</v>
      </c>
      <c r="H32" s="467">
        <v>119</v>
      </c>
      <c r="I32" s="108"/>
      <c r="Q32" s="103"/>
      <c r="S32" s="101"/>
      <c r="U32" s="102"/>
      <c r="V32" s="102"/>
      <c r="W32" s="102"/>
      <c r="X32" s="102"/>
      <c r="Y32" s="102"/>
      <c r="Z32" s="102"/>
    </row>
    <row r="33" spans="2:26">
      <c r="B33" s="680" t="s">
        <v>23</v>
      </c>
      <c r="C33" s="458">
        <f t="shared" ref="C33:H33" si="4">SUM(C34:C41)</f>
        <v>272283</v>
      </c>
      <c r="D33" s="458">
        <f t="shared" si="4"/>
        <v>69193</v>
      </c>
      <c r="E33" s="682">
        <f t="shared" si="4"/>
        <v>11478</v>
      </c>
      <c r="F33" s="458">
        <f t="shared" si="4"/>
        <v>59747</v>
      </c>
      <c r="G33" s="682">
        <f t="shared" si="4"/>
        <v>16625</v>
      </c>
      <c r="H33" s="458">
        <f t="shared" si="4"/>
        <v>6640</v>
      </c>
      <c r="I33" s="108"/>
      <c r="Q33" s="102"/>
      <c r="S33" s="101"/>
      <c r="T33" s="101"/>
      <c r="U33" s="102"/>
      <c r="V33" s="102"/>
      <c r="W33" s="102"/>
      <c r="X33" s="102"/>
      <c r="Y33" s="102"/>
      <c r="Z33" s="102"/>
    </row>
    <row r="34" spans="2:26">
      <c r="B34" s="107" t="s">
        <v>47</v>
      </c>
      <c r="C34" s="467">
        <v>500</v>
      </c>
      <c r="D34" s="467">
        <v>103</v>
      </c>
      <c r="E34" s="103">
        <v>10</v>
      </c>
      <c r="F34" s="717" t="s">
        <v>9</v>
      </c>
      <c r="G34" s="716" t="s">
        <v>9</v>
      </c>
      <c r="H34" s="717" t="s">
        <v>9</v>
      </c>
      <c r="I34" s="108"/>
      <c r="Q34" s="103"/>
      <c r="U34" s="102"/>
      <c r="V34" s="102"/>
      <c r="W34" s="102"/>
      <c r="X34" s="102"/>
      <c r="Y34" s="102"/>
      <c r="Z34" s="102"/>
    </row>
    <row r="35" spans="2:26">
      <c r="B35" s="107" t="s">
        <v>48</v>
      </c>
      <c r="C35" s="467">
        <v>55088</v>
      </c>
      <c r="D35" s="467">
        <v>15483</v>
      </c>
      <c r="E35" s="103">
        <v>1570</v>
      </c>
      <c r="F35" s="717">
        <v>5347</v>
      </c>
      <c r="G35" s="716">
        <v>1670</v>
      </c>
      <c r="H35" s="717">
        <v>519</v>
      </c>
      <c r="I35" s="108"/>
      <c r="Q35" s="103"/>
      <c r="S35" s="101"/>
      <c r="U35" s="102"/>
      <c r="V35" s="102"/>
      <c r="W35" s="102"/>
      <c r="X35" s="102"/>
      <c r="Y35" s="102"/>
      <c r="Z35" s="102"/>
    </row>
    <row r="36" spans="2:26">
      <c r="B36" s="107" t="s">
        <v>49</v>
      </c>
      <c r="C36" s="467">
        <v>76006</v>
      </c>
      <c r="D36" s="467">
        <v>22130</v>
      </c>
      <c r="E36" s="103">
        <v>4273</v>
      </c>
      <c r="F36" s="467">
        <v>22168</v>
      </c>
      <c r="G36" s="103">
        <v>7396</v>
      </c>
      <c r="H36" s="467">
        <v>3136</v>
      </c>
      <c r="I36" s="108"/>
      <c r="Q36" s="103"/>
      <c r="S36" s="101"/>
      <c r="U36" s="102"/>
      <c r="V36" s="102"/>
      <c r="W36" s="102"/>
      <c r="X36" s="102"/>
      <c r="Y36" s="102"/>
      <c r="Z36" s="102"/>
    </row>
    <row r="37" spans="2:26">
      <c r="B37" s="107" t="s">
        <v>50</v>
      </c>
      <c r="C37" s="467">
        <v>8669</v>
      </c>
      <c r="D37" s="467">
        <v>1878</v>
      </c>
      <c r="E37" s="103">
        <v>201</v>
      </c>
      <c r="F37" s="467">
        <v>590</v>
      </c>
      <c r="G37" s="103">
        <v>164</v>
      </c>
      <c r="H37" s="467">
        <v>43</v>
      </c>
      <c r="I37" s="108"/>
      <c r="Q37" s="103"/>
      <c r="S37" s="101"/>
      <c r="U37" s="102"/>
      <c r="V37" s="102"/>
      <c r="W37" s="102"/>
      <c r="X37" s="102"/>
      <c r="Y37" s="102"/>
      <c r="Z37" s="102"/>
    </row>
    <row r="38" spans="2:26">
      <c r="B38" s="107" t="s">
        <v>51</v>
      </c>
      <c r="C38" s="467">
        <v>21053</v>
      </c>
      <c r="D38" s="467">
        <v>4758</v>
      </c>
      <c r="E38" s="103">
        <v>538</v>
      </c>
      <c r="F38" s="467">
        <v>600</v>
      </c>
      <c r="G38" s="103">
        <v>153</v>
      </c>
      <c r="H38" s="467">
        <v>29</v>
      </c>
      <c r="I38" s="108"/>
      <c r="Q38" s="103"/>
      <c r="S38" s="101"/>
      <c r="U38" s="102"/>
      <c r="V38" s="102"/>
      <c r="W38" s="102"/>
      <c r="X38" s="102"/>
      <c r="Y38" s="102"/>
      <c r="Z38" s="102"/>
    </row>
    <row r="39" spans="2:26">
      <c r="B39" s="107" t="s">
        <v>52</v>
      </c>
      <c r="C39" s="467">
        <v>38532</v>
      </c>
      <c r="D39" s="467">
        <v>9161</v>
      </c>
      <c r="E39" s="103">
        <v>1106</v>
      </c>
      <c r="F39" s="467">
        <v>4367</v>
      </c>
      <c r="G39" s="103">
        <v>1253</v>
      </c>
      <c r="H39" s="467">
        <v>444</v>
      </c>
      <c r="I39" s="108"/>
      <c r="Q39" s="103"/>
      <c r="S39" s="101"/>
      <c r="U39" s="102"/>
      <c r="V39" s="102"/>
      <c r="W39" s="102"/>
      <c r="X39" s="102"/>
      <c r="Y39" s="102"/>
      <c r="Z39" s="102"/>
    </row>
    <row r="40" spans="2:26">
      <c r="B40" s="107" t="s">
        <v>53</v>
      </c>
      <c r="C40" s="467">
        <v>72391</v>
      </c>
      <c r="D40" s="467">
        <v>15672</v>
      </c>
      <c r="E40" s="103">
        <v>3780</v>
      </c>
      <c r="F40" s="467">
        <v>25547</v>
      </c>
      <c r="G40" s="103">
        <v>5596</v>
      </c>
      <c r="H40" s="467">
        <v>2279</v>
      </c>
      <c r="I40" s="108"/>
      <c r="Q40" s="103"/>
      <c r="S40" s="101"/>
      <c r="U40" s="102"/>
      <c r="V40" s="102"/>
      <c r="W40" s="102"/>
      <c r="X40" s="102"/>
      <c r="Y40" s="102"/>
      <c r="Z40" s="102"/>
    </row>
    <row r="41" spans="2:26">
      <c r="B41" s="107" t="s">
        <v>54</v>
      </c>
      <c r="C41" s="467">
        <v>44</v>
      </c>
      <c r="D41" s="467">
        <v>8</v>
      </c>
      <c r="E41" s="103">
        <v>0</v>
      </c>
      <c r="F41" s="467">
        <v>1128</v>
      </c>
      <c r="G41" s="103">
        <v>393</v>
      </c>
      <c r="H41" s="467">
        <v>190</v>
      </c>
      <c r="I41" s="108"/>
      <c r="Q41" s="103"/>
      <c r="S41" s="101"/>
      <c r="U41" s="102"/>
      <c r="V41" s="102"/>
      <c r="W41" s="102"/>
      <c r="X41" s="102"/>
      <c r="Y41" s="102"/>
      <c r="Z41" s="102"/>
    </row>
    <row r="42" spans="2:26">
      <c r="B42" s="680" t="s">
        <v>24</v>
      </c>
      <c r="C42" s="458">
        <f t="shared" ref="C42:H42" si="5">SUM(C43:C50)</f>
        <v>537237</v>
      </c>
      <c r="D42" s="458">
        <f t="shared" si="5"/>
        <v>111891</v>
      </c>
      <c r="E42" s="682">
        <f t="shared" si="5"/>
        <v>34165</v>
      </c>
      <c r="F42" s="458">
        <f t="shared" si="5"/>
        <v>220799</v>
      </c>
      <c r="G42" s="682">
        <f t="shared" si="5"/>
        <v>64466</v>
      </c>
      <c r="H42" s="458">
        <f t="shared" si="5"/>
        <v>20669</v>
      </c>
      <c r="I42" s="108"/>
      <c r="Q42" s="102"/>
      <c r="S42" s="101"/>
      <c r="T42" s="101"/>
      <c r="U42" s="102"/>
      <c r="V42" s="102"/>
      <c r="W42" s="102"/>
      <c r="X42" s="102"/>
      <c r="Y42" s="102"/>
      <c r="Z42" s="102"/>
    </row>
    <row r="43" spans="2:26">
      <c r="B43" s="107" t="s">
        <v>55</v>
      </c>
      <c r="C43" s="467">
        <v>14191</v>
      </c>
      <c r="D43" s="467">
        <v>3542</v>
      </c>
      <c r="E43" s="103">
        <v>4154</v>
      </c>
      <c r="F43" s="467">
        <v>6585</v>
      </c>
      <c r="G43" s="103">
        <v>1855</v>
      </c>
      <c r="H43" s="467">
        <v>553</v>
      </c>
      <c r="I43" s="108"/>
      <c r="Q43" s="103"/>
      <c r="S43" s="101"/>
      <c r="U43" s="102"/>
      <c r="V43" s="102"/>
      <c r="W43" s="102"/>
      <c r="X43" s="102"/>
      <c r="Y43" s="102"/>
      <c r="Z43" s="102"/>
    </row>
    <row r="44" spans="2:26">
      <c r="B44" s="107" t="s">
        <v>363</v>
      </c>
      <c r="C44" s="467">
        <v>50658</v>
      </c>
      <c r="D44" s="467">
        <v>11409</v>
      </c>
      <c r="E44" s="103">
        <v>2307</v>
      </c>
      <c r="F44" s="467">
        <v>12161</v>
      </c>
      <c r="G44" s="103">
        <v>3317</v>
      </c>
      <c r="H44" s="467">
        <v>1472</v>
      </c>
      <c r="I44" s="108"/>
      <c r="Q44" s="103"/>
      <c r="U44" s="102"/>
      <c r="V44" s="102"/>
      <c r="W44" s="102"/>
      <c r="X44" s="102"/>
      <c r="Y44" s="102"/>
      <c r="Z44" s="102"/>
    </row>
    <row r="45" spans="2:26">
      <c r="B45" s="107" t="s">
        <v>56</v>
      </c>
      <c r="C45" s="467">
        <v>20085</v>
      </c>
      <c r="D45" s="467">
        <v>5522</v>
      </c>
      <c r="E45" s="103">
        <v>878</v>
      </c>
      <c r="F45" s="467">
        <v>6691</v>
      </c>
      <c r="G45" s="103">
        <v>1994</v>
      </c>
      <c r="H45" s="467">
        <v>754</v>
      </c>
      <c r="I45" s="108"/>
      <c r="Q45" s="103"/>
      <c r="S45" s="101"/>
      <c r="U45" s="102"/>
      <c r="V45" s="102"/>
      <c r="W45" s="102"/>
      <c r="X45" s="102"/>
      <c r="Y45" s="102"/>
      <c r="Z45" s="102"/>
    </row>
    <row r="46" spans="2:26">
      <c r="B46" s="107" t="s">
        <v>57</v>
      </c>
      <c r="C46" s="467">
        <v>140467</v>
      </c>
      <c r="D46" s="467">
        <v>27470</v>
      </c>
      <c r="E46" s="103">
        <v>10671</v>
      </c>
      <c r="F46" s="467">
        <v>73448</v>
      </c>
      <c r="G46" s="103">
        <v>19573</v>
      </c>
      <c r="H46" s="467">
        <v>6224</v>
      </c>
      <c r="I46" s="108"/>
      <c r="Q46" s="103"/>
      <c r="S46" s="101"/>
      <c r="U46" s="102"/>
      <c r="V46" s="102"/>
      <c r="W46" s="102"/>
      <c r="X46" s="102"/>
      <c r="Y46" s="102"/>
      <c r="Z46" s="102"/>
    </row>
    <row r="47" spans="2:26">
      <c r="B47" s="107" t="s">
        <v>58</v>
      </c>
      <c r="C47" s="467">
        <v>239529</v>
      </c>
      <c r="D47" s="467">
        <v>46449</v>
      </c>
      <c r="E47" s="103">
        <v>12263</v>
      </c>
      <c r="F47" s="467">
        <v>101409</v>
      </c>
      <c r="G47" s="103">
        <v>30994</v>
      </c>
      <c r="H47" s="467">
        <v>9777</v>
      </c>
      <c r="I47" s="108"/>
      <c r="Q47" s="103"/>
      <c r="S47" s="101"/>
      <c r="U47" s="102"/>
      <c r="V47" s="102"/>
      <c r="W47" s="102"/>
      <c r="X47" s="102"/>
      <c r="Y47" s="102"/>
      <c r="Z47" s="102"/>
    </row>
    <row r="48" spans="2:26">
      <c r="B48" s="107" t="s">
        <v>61</v>
      </c>
      <c r="C48" s="467">
        <v>8958</v>
      </c>
      <c r="D48" s="467">
        <v>2876</v>
      </c>
      <c r="E48" s="103">
        <v>645</v>
      </c>
      <c r="F48" s="467">
        <v>2286</v>
      </c>
      <c r="G48" s="103">
        <v>678</v>
      </c>
      <c r="H48" s="467">
        <v>110</v>
      </c>
      <c r="I48" s="108"/>
      <c r="Q48" s="284"/>
      <c r="S48" s="101"/>
      <c r="U48" s="102"/>
      <c r="V48" s="102"/>
      <c r="W48" s="102"/>
      <c r="X48" s="102"/>
      <c r="Y48" s="102"/>
      <c r="Z48" s="102"/>
    </row>
    <row r="49" spans="2:26">
      <c r="B49" s="107" t="s">
        <v>59</v>
      </c>
      <c r="C49" s="467">
        <v>16942</v>
      </c>
      <c r="D49" s="467">
        <v>3493</v>
      </c>
      <c r="E49" s="103">
        <v>1088</v>
      </c>
      <c r="F49" s="467">
        <v>16519</v>
      </c>
      <c r="G49" s="103">
        <v>5525</v>
      </c>
      <c r="H49" s="467">
        <v>1645</v>
      </c>
      <c r="I49" s="108"/>
      <c r="Q49" s="103"/>
      <c r="S49" s="101"/>
      <c r="U49" s="102"/>
      <c r="V49" s="102"/>
      <c r="W49" s="102"/>
      <c r="X49" s="102"/>
      <c r="Y49" s="102"/>
      <c r="Z49" s="102"/>
    </row>
    <row r="50" spans="2:26">
      <c r="B50" s="107" t="s">
        <v>60</v>
      </c>
      <c r="C50" s="467">
        <v>46407</v>
      </c>
      <c r="D50" s="467">
        <v>11130</v>
      </c>
      <c r="E50" s="103">
        <v>2159</v>
      </c>
      <c r="F50" s="467">
        <v>1700</v>
      </c>
      <c r="G50" s="103">
        <v>530</v>
      </c>
      <c r="H50" s="467">
        <v>134</v>
      </c>
      <c r="I50" s="108"/>
      <c r="Q50" s="103"/>
      <c r="S50" s="101"/>
      <c r="U50" s="102"/>
      <c r="V50" s="102"/>
      <c r="W50" s="102"/>
      <c r="X50" s="102"/>
      <c r="Y50" s="102"/>
      <c r="Z50" s="102"/>
    </row>
    <row r="51" spans="2:26" ht="13.5">
      <c r="B51" s="680" t="s">
        <v>365</v>
      </c>
      <c r="C51" s="458">
        <v>8188</v>
      </c>
      <c r="D51" s="458">
        <v>4990</v>
      </c>
      <c r="E51" s="682">
        <v>9</v>
      </c>
      <c r="F51" s="458">
        <v>1751</v>
      </c>
      <c r="G51" s="682">
        <v>985</v>
      </c>
      <c r="H51" s="458">
        <v>5</v>
      </c>
      <c r="I51" s="108"/>
      <c r="Q51" s="102"/>
      <c r="S51" s="101"/>
      <c r="T51" s="101"/>
      <c r="U51" s="102"/>
      <c r="V51" s="102"/>
      <c r="W51" s="102"/>
      <c r="X51" s="102"/>
      <c r="Y51" s="102"/>
      <c r="Z51" s="102"/>
    </row>
    <row r="52" spans="2:26" ht="13.5">
      <c r="B52" s="681" t="s">
        <v>366</v>
      </c>
      <c r="C52" s="473">
        <v>8188</v>
      </c>
      <c r="D52" s="473">
        <v>4990</v>
      </c>
      <c r="E52" s="683">
        <v>9</v>
      </c>
      <c r="F52" s="473">
        <v>1751</v>
      </c>
      <c r="G52" s="683">
        <v>985</v>
      </c>
      <c r="H52" s="473">
        <v>5</v>
      </c>
      <c r="I52" s="108"/>
      <c r="U52" s="102"/>
      <c r="V52" s="102"/>
      <c r="W52" s="102"/>
      <c r="X52" s="102"/>
      <c r="Y52" s="102"/>
      <c r="Z52" s="102"/>
    </row>
    <row r="53" spans="2:26" ht="5.25" customHeight="1">
      <c r="B53" s="3"/>
      <c r="C53" s="11"/>
      <c r="D53" s="11"/>
      <c r="E53" s="11"/>
      <c r="F53" s="11"/>
      <c r="G53" s="11"/>
      <c r="H53" s="11"/>
    </row>
    <row r="54" spans="2:26">
      <c r="B54" s="10" t="s">
        <v>62</v>
      </c>
    </row>
    <row r="55" spans="2:26" ht="55.5" customHeight="1">
      <c r="B55" s="1213" t="s">
        <v>63</v>
      </c>
      <c r="C55" s="1213"/>
      <c r="D55" s="1213"/>
      <c r="E55" s="1213"/>
      <c r="F55" s="1213"/>
      <c r="G55" s="1213"/>
      <c r="H55" s="1213"/>
    </row>
    <row r="56" spans="2:26" ht="12" customHeight="1">
      <c r="B56" s="111" t="s">
        <v>64</v>
      </c>
    </row>
    <row r="57" spans="2:26" ht="12.75" customHeight="1">
      <c r="B57" s="111" t="s">
        <v>65</v>
      </c>
    </row>
    <row r="58" spans="2:26" ht="6.75" customHeight="1"/>
    <row r="59" spans="2:26">
      <c r="B59" s="10" t="s">
        <v>11</v>
      </c>
    </row>
  </sheetData>
  <mergeCells count="3">
    <mergeCell ref="C4:E4"/>
    <mergeCell ref="F4:H4"/>
    <mergeCell ref="B55:H55"/>
  </mergeCells>
  <pageMargins left="0.15748031496062992" right="0.15748031496062992" top="0.15748031496062992" bottom="0.62" header="0" footer="0"/>
  <pageSetup paperSize="9" scale="74" orientation="landscape" r:id="rId1"/>
  <headerFooter alignWithMargins="0">
    <oddFooter>&amp;C&amp;G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S96"/>
  <sheetViews>
    <sheetView workbookViewId="0">
      <selection activeCell="G5" sqref="G5"/>
    </sheetView>
  </sheetViews>
  <sheetFormatPr baseColWidth="10" defaultColWidth="11.42578125" defaultRowHeight="12.75"/>
  <cols>
    <col min="1" max="1" width="2.140625" style="3" customWidth="1"/>
    <col min="2" max="2" width="16.85546875" style="3" customWidth="1"/>
    <col min="3" max="3" width="12.28515625" style="3" customWidth="1"/>
    <col min="4" max="4" width="16.28515625" style="3" customWidth="1"/>
    <col min="5" max="5" width="17.5703125" style="3" customWidth="1"/>
    <col min="6" max="6" width="7.85546875" style="3" customWidth="1"/>
    <col min="7" max="7" width="11.42578125" style="3"/>
    <col min="8" max="8" width="16.42578125" style="3" customWidth="1"/>
    <col min="9" max="9" width="12.140625" style="3" customWidth="1"/>
    <col min="10" max="10" width="2.28515625" style="3" customWidth="1"/>
    <col min="11" max="11" width="3.7109375" style="3" customWidth="1"/>
    <col min="12" max="16384" width="11.42578125" style="3"/>
  </cols>
  <sheetData>
    <row r="1" spans="1:19" ht="13.5" thickBot="1">
      <c r="A1" s="1098"/>
      <c r="B1" s="1098"/>
      <c r="C1" s="1098"/>
      <c r="D1" s="1098"/>
      <c r="E1" s="1098"/>
      <c r="F1" s="1098"/>
      <c r="G1" s="1098"/>
      <c r="H1" s="1098"/>
      <c r="I1" s="1098"/>
      <c r="J1" s="1098"/>
      <c r="K1" s="1098"/>
      <c r="L1" s="1098"/>
      <c r="M1" s="1098"/>
      <c r="N1" s="1098"/>
      <c r="O1" s="1098"/>
      <c r="P1" s="1098"/>
      <c r="Q1" s="1098"/>
      <c r="R1" s="1098"/>
      <c r="S1" s="1099" t="s">
        <v>491</v>
      </c>
    </row>
    <row r="2" spans="1:19" ht="19.5" customHeight="1">
      <c r="B2" s="2" t="s">
        <v>346</v>
      </c>
      <c r="C2" s="2"/>
      <c r="D2" s="2"/>
      <c r="E2" s="2"/>
      <c r="F2" s="2"/>
    </row>
    <row r="3" spans="1:19">
      <c r="B3" s="2"/>
      <c r="C3" s="2"/>
      <c r="D3" s="2"/>
      <c r="E3" s="2"/>
      <c r="F3" s="2"/>
    </row>
    <row r="4" spans="1:19" ht="15">
      <c r="B4" s="4"/>
      <c r="C4" s="1106" t="s">
        <v>0</v>
      </c>
      <c r="D4" s="1106"/>
      <c r="E4" s="1106"/>
      <c r="F4" s="371"/>
    </row>
    <row r="5" spans="1:19" ht="29.25" customHeight="1">
      <c r="B5" s="512" t="s">
        <v>1</v>
      </c>
      <c r="C5" s="513" t="s">
        <v>2</v>
      </c>
      <c r="D5" s="513" t="s">
        <v>3</v>
      </c>
      <c r="E5" s="514" t="s">
        <v>4</v>
      </c>
      <c r="F5" s="6"/>
    </row>
    <row r="6" spans="1:19" ht="3.75" customHeight="1">
      <c r="B6" s="515"/>
      <c r="C6" s="5"/>
      <c r="D6" s="5"/>
      <c r="E6" s="6"/>
      <c r="F6" s="6"/>
    </row>
    <row r="7" spans="1:19" ht="16.5" customHeight="1">
      <c r="B7" s="516" t="s">
        <v>5</v>
      </c>
      <c r="C7" s="517">
        <f>+C9+C10++C11+C12</f>
        <v>122</v>
      </c>
      <c r="D7" s="517">
        <f>+D9+D10+D11</f>
        <v>101</v>
      </c>
      <c r="E7" s="517">
        <f>+E9+E10+E12</f>
        <v>21</v>
      </c>
      <c r="F7" s="515"/>
    </row>
    <row r="8" spans="1:19" ht="3.75" customHeight="1">
      <c r="B8" s="7"/>
      <c r="C8" s="518"/>
      <c r="D8" s="518"/>
      <c r="E8" s="518"/>
      <c r="F8" s="518"/>
    </row>
    <row r="9" spans="1:19" ht="18" customHeight="1">
      <c r="B9" s="519" t="s">
        <v>6</v>
      </c>
      <c r="C9" s="520">
        <f>+D9+E9</f>
        <v>57</v>
      </c>
      <c r="D9" s="521">
        <v>50</v>
      </c>
      <c r="E9" s="522">
        <v>7</v>
      </c>
      <c r="F9" s="523"/>
    </row>
    <row r="10" spans="1:19" ht="15.75" customHeight="1">
      <c r="B10" s="524" t="s">
        <v>7</v>
      </c>
      <c r="C10" s="525">
        <f>+D10+E10</f>
        <v>63</v>
      </c>
      <c r="D10" s="526">
        <v>50</v>
      </c>
      <c r="E10" s="527">
        <v>13</v>
      </c>
      <c r="F10" s="523"/>
      <c r="H10" s="8"/>
      <c r="I10" s="8"/>
    </row>
    <row r="11" spans="1:19" ht="14.25" customHeight="1">
      <c r="B11" s="524" t="s">
        <v>8</v>
      </c>
      <c r="C11" s="525">
        <f>+D11</f>
        <v>1</v>
      </c>
      <c r="D11" s="526">
        <v>1</v>
      </c>
      <c r="E11" s="528" t="s">
        <v>9</v>
      </c>
      <c r="F11" s="529"/>
      <c r="H11" s="8"/>
      <c r="I11" s="8"/>
    </row>
    <row r="12" spans="1:19" ht="16.5" customHeight="1">
      <c r="B12" s="530" t="s">
        <v>10</v>
      </c>
      <c r="C12" s="531">
        <f>+E12</f>
        <v>1</v>
      </c>
      <c r="D12" s="532" t="s">
        <v>9</v>
      </c>
      <c r="E12" s="533">
        <v>1</v>
      </c>
      <c r="F12" s="523"/>
    </row>
    <row r="13" spans="1:19" ht="7.5" customHeight="1">
      <c r="B13" s="9"/>
      <c r="C13" s="9"/>
      <c r="D13" s="9"/>
      <c r="E13" s="9"/>
      <c r="F13" s="9"/>
    </row>
    <row r="14" spans="1:19">
      <c r="B14" s="10" t="s">
        <v>11</v>
      </c>
    </row>
    <row r="15" spans="1:19">
      <c r="C15" s="11"/>
    </row>
    <row r="16" spans="1:19">
      <c r="C16" s="11"/>
    </row>
    <row r="17" spans="2:14">
      <c r="B17" s="2" t="s">
        <v>347</v>
      </c>
      <c r="C17" s="11"/>
    </row>
    <row r="18" spans="2:14">
      <c r="F18" s="4"/>
      <c r="J18" s="4"/>
    </row>
    <row r="19" spans="2:14">
      <c r="B19" s="1105" t="s">
        <v>1</v>
      </c>
      <c r="C19" s="1107" t="s">
        <v>216</v>
      </c>
      <c r="D19" s="1107"/>
      <c r="E19" s="1107"/>
      <c r="F19" s="501"/>
      <c r="G19" s="1108" t="s">
        <v>217</v>
      </c>
      <c r="H19" s="1108"/>
      <c r="I19" s="1108"/>
      <c r="J19" s="490"/>
    </row>
    <row r="20" spans="2:14">
      <c r="B20" s="1105"/>
      <c r="C20" s="489" t="s">
        <v>12</v>
      </c>
      <c r="D20" s="489" t="s">
        <v>13</v>
      </c>
      <c r="E20" s="489" t="s">
        <v>14</v>
      </c>
      <c r="F20" s="501"/>
      <c r="G20" s="486" t="s">
        <v>12</v>
      </c>
      <c r="H20" s="486" t="s">
        <v>13</v>
      </c>
      <c r="I20" s="486" t="s">
        <v>14</v>
      </c>
      <c r="J20" s="4"/>
    </row>
    <row r="21" spans="2:14" ht="5.25" customHeight="1">
      <c r="B21" s="16"/>
      <c r="F21" s="4"/>
      <c r="J21" s="4"/>
      <c r="K21" s="12"/>
      <c r="L21" s="12"/>
      <c r="M21" s="12"/>
    </row>
    <row r="22" spans="2:14" ht="12.75" customHeight="1">
      <c r="B22" s="232" t="s">
        <v>2</v>
      </c>
      <c r="C22" s="671">
        <f>SUM(C24:C25)</f>
        <v>1871445</v>
      </c>
      <c r="D22" s="498">
        <f>SUM(D24:D25)</f>
        <v>445763</v>
      </c>
      <c r="E22" s="971">
        <f>SUM(E24:E25)</f>
        <v>120631</v>
      </c>
      <c r="F22" s="502"/>
      <c r="G22" s="391">
        <f>SUM(G24:G27)</f>
        <v>144152</v>
      </c>
      <c r="H22" s="391">
        <f>SUM(H24:H27)</f>
        <v>36710</v>
      </c>
      <c r="I22" s="391">
        <f>SUM(I24:I27)</f>
        <v>13617</v>
      </c>
      <c r="J22" s="4"/>
      <c r="K22" s="12"/>
      <c r="L22" s="13"/>
      <c r="M22" s="13"/>
    </row>
    <row r="23" spans="2:14" ht="6" customHeight="1">
      <c r="B23" s="16"/>
      <c r="C23" s="499"/>
      <c r="D23" s="499"/>
      <c r="E23" s="499"/>
      <c r="F23" s="296"/>
      <c r="G23" s="499"/>
      <c r="H23" s="499"/>
      <c r="I23" s="499"/>
      <c r="K23" s="12"/>
      <c r="L23" s="13"/>
      <c r="M23" s="13"/>
    </row>
    <row r="24" spans="2:14" ht="12.75" customHeight="1">
      <c r="B24" s="494" t="s">
        <v>6</v>
      </c>
      <c r="C24" s="664">
        <v>1468072</v>
      </c>
      <c r="D24" s="669">
        <v>331208</v>
      </c>
      <c r="E24" s="666">
        <v>81552</v>
      </c>
      <c r="F24" s="493"/>
      <c r="G24" s="425">
        <v>110417</v>
      </c>
      <c r="H24" s="329">
        <v>25978</v>
      </c>
      <c r="I24" s="425">
        <v>8660</v>
      </c>
      <c r="K24" s="12"/>
      <c r="L24" s="13"/>
      <c r="M24" s="13"/>
    </row>
    <row r="25" spans="2:14" ht="12.75" customHeight="1">
      <c r="B25" s="495" t="s">
        <v>7</v>
      </c>
      <c r="C25" s="667">
        <v>403373</v>
      </c>
      <c r="D25" s="670">
        <v>114555</v>
      </c>
      <c r="E25" s="668">
        <v>39079</v>
      </c>
      <c r="F25" s="493"/>
      <c r="G25" s="409">
        <v>27333</v>
      </c>
      <c r="H25" s="331">
        <v>8887</v>
      </c>
      <c r="I25" s="409">
        <v>3340</v>
      </c>
      <c r="K25" s="12"/>
      <c r="L25" s="13"/>
      <c r="M25" s="13"/>
    </row>
    <row r="26" spans="2:14">
      <c r="B26" s="496" t="s">
        <v>10</v>
      </c>
      <c r="C26" s="297" t="s">
        <v>9</v>
      </c>
      <c r="D26" s="433" t="s">
        <v>9</v>
      </c>
      <c r="E26" s="298" t="s">
        <v>9</v>
      </c>
      <c r="F26" s="296"/>
      <c r="G26" s="398">
        <v>6212</v>
      </c>
      <c r="H26" s="331">
        <v>1845</v>
      </c>
      <c r="I26" s="409">
        <v>1585</v>
      </c>
    </row>
    <row r="27" spans="2:14">
      <c r="B27" s="497" t="s">
        <v>100</v>
      </c>
      <c r="C27" s="299" t="s">
        <v>9</v>
      </c>
      <c r="D27" s="442" t="s">
        <v>9</v>
      </c>
      <c r="E27" s="301" t="s">
        <v>9</v>
      </c>
      <c r="F27" s="296"/>
      <c r="G27" s="427">
        <v>190</v>
      </c>
      <c r="H27" s="442" t="s">
        <v>9</v>
      </c>
      <c r="I27" s="427">
        <v>32</v>
      </c>
    </row>
    <row r="28" spans="2:14" ht="9" customHeight="1">
      <c r="B28" s="444"/>
      <c r="C28" s="444"/>
      <c r="D28" s="444"/>
      <c r="E28" s="444"/>
      <c r="F28" s="444"/>
      <c r="G28" s="444"/>
      <c r="H28" s="444"/>
      <c r="I28" s="395"/>
    </row>
    <row r="29" spans="2:14">
      <c r="B29" s="10" t="s">
        <v>11</v>
      </c>
      <c r="C29" s="444"/>
      <c r="D29" s="444"/>
      <c r="E29" s="444"/>
      <c r="F29" s="444"/>
      <c r="G29" s="444"/>
      <c r="H29" s="444"/>
      <c r="I29" s="444"/>
      <c r="L29" s="509" t="s">
        <v>453</v>
      </c>
      <c r="M29" s="509" t="s">
        <v>454</v>
      </c>
      <c r="N29" s="509" t="s">
        <v>455</v>
      </c>
    </row>
    <row r="30" spans="2:14">
      <c r="B30" s="444"/>
      <c r="C30" s="444"/>
      <c r="D30" s="444"/>
      <c r="E30" s="444"/>
      <c r="F30" s="444"/>
      <c r="G30" s="444"/>
      <c r="H30" s="444"/>
      <c r="I30" s="444"/>
      <c r="J30" s="444"/>
      <c r="L30" s="509" t="s">
        <v>456</v>
      </c>
      <c r="M30" s="966">
        <v>49</v>
      </c>
      <c r="N30" s="966">
        <v>7</v>
      </c>
    </row>
    <row r="31" spans="2:14">
      <c r="B31" s="444"/>
      <c r="C31" s="444"/>
      <c r="D31" s="444"/>
      <c r="E31" s="444"/>
      <c r="F31" s="444"/>
      <c r="G31" s="444"/>
      <c r="H31" s="444"/>
      <c r="I31" s="444"/>
      <c r="J31" s="444"/>
      <c r="L31" s="509" t="s">
        <v>457</v>
      </c>
      <c r="M31" s="966">
        <v>51</v>
      </c>
      <c r="N31" s="966">
        <v>13</v>
      </c>
    </row>
    <row r="32" spans="2:14">
      <c r="C32" s="4"/>
      <c r="D32" s="4"/>
      <c r="E32" s="4"/>
      <c r="F32" s="4"/>
      <c r="G32" s="4"/>
      <c r="H32" s="4"/>
      <c r="I32" s="4"/>
      <c r="L32" s="509" t="s">
        <v>458</v>
      </c>
      <c r="M32" s="967" t="e">
        <v>#NULL!</v>
      </c>
      <c r="N32" s="966">
        <v>1</v>
      </c>
    </row>
    <row r="33" spans="3:14">
      <c r="C33" s="658"/>
      <c r="D33" s="555"/>
      <c r="E33" s="4"/>
      <c r="F33" s="4"/>
      <c r="G33" s="4"/>
      <c r="H33" s="16"/>
      <c r="I33" s="4"/>
      <c r="L33" s="509" t="s">
        <v>459</v>
      </c>
      <c r="M33" s="966">
        <v>1</v>
      </c>
      <c r="N33" s="967" t="e">
        <v>#NULL!</v>
      </c>
    </row>
    <row r="34" spans="3:14">
      <c r="C34" s="658"/>
      <c r="D34" s="555"/>
      <c r="E34" s="4"/>
      <c r="F34" s="4"/>
      <c r="G34" s="4"/>
      <c r="H34" s="16"/>
      <c r="I34" s="4"/>
      <c r="L34" s="509"/>
      <c r="M34" s="509"/>
      <c r="N34" s="509"/>
    </row>
    <row r="35" spans="3:14">
      <c r="C35" s="972"/>
      <c r="D35" s="555"/>
      <c r="E35" s="4"/>
      <c r="F35" s="4"/>
      <c r="G35" s="4"/>
      <c r="H35" s="16"/>
      <c r="I35" s="4"/>
    </row>
    <row r="36" spans="3:14">
      <c r="C36" s="972"/>
      <c r="D36" s="555"/>
      <c r="E36" s="4"/>
      <c r="F36" s="4"/>
      <c r="G36" s="4"/>
      <c r="H36" s="16"/>
      <c r="I36" s="4"/>
    </row>
    <row r="37" spans="3:14">
      <c r="C37" s="972"/>
      <c r="D37" s="555"/>
      <c r="E37" s="4"/>
      <c r="F37" s="4"/>
      <c r="G37" s="4"/>
      <c r="H37" s="16"/>
      <c r="I37" s="4"/>
    </row>
    <row r="38" spans="3:14">
      <c r="C38" s="972"/>
      <c r="D38" s="555"/>
      <c r="E38" s="4"/>
      <c r="F38" s="4"/>
      <c r="G38" s="4"/>
      <c r="H38" s="16"/>
      <c r="I38" s="4"/>
    </row>
    <row r="39" spans="3:14">
      <c r="C39" s="972"/>
      <c r="D39" s="555"/>
      <c r="E39" s="4"/>
      <c r="F39" s="4"/>
      <c r="G39" s="4"/>
      <c r="H39" s="16"/>
      <c r="I39" s="4"/>
    </row>
    <row r="40" spans="3:14">
      <c r="C40" s="972"/>
      <c r="D40" s="555"/>
      <c r="E40" s="4"/>
      <c r="F40" s="4"/>
      <c r="G40" s="4"/>
      <c r="H40" s="16"/>
      <c r="I40" s="4"/>
    </row>
    <row r="41" spans="3:14">
      <c r="C41" s="972"/>
      <c r="D41" s="555"/>
      <c r="E41" s="4"/>
      <c r="F41" s="4"/>
      <c r="G41" s="4"/>
      <c r="H41" s="16"/>
      <c r="I41" s="4"/>
    </row>
    <row r="42" spans="3:14">
      <c r="C42" s="972"/>
      <c r="D42" s="555"/>
      <c r="E42" s="4"/>
      <c r="F42" s="4"/>
      <c r="G42" s="4"/>
      <c r="H42" s="16"/>
      <c r="I42" s="4"/>
    </row>
    <row r="43" spans="3:14">
      <c r="C43" s="972"/>
      <c r="D43" s="555"/>
      <c r="E43" s="4"/>
      <c r="F43" s="4"/>
      <c r="G43" s="4"/>
      <c r="H43" s="16"/>
      <c r="I43" s="4"/>
    </row>
    <row r="44" spans="3:14">
      <c r="C44" s="972"/>
      <c r="D44" s="555"/>
      <c r="E44" s="4"/>
      <c r="F44" s="4"/>
      <c r="G44" s="4"/>
      <c r="H44" s="968"/>
      <c r="I44" s="4"/>
    </row>
    <row r="45" spans="3:14">
      <c r="C45" s="972"/>
      <c r="D45" s="555"/>
      <c r="E45" s="4"/>
      <c r="F45" s="4"/>
      <c r="G45" s="4"/>
      <c r="H45" s="968"/>
      <c r="I45" s="4"/>
    </row>
    <row r="46" spans="3:14">
      <c r="C46" s="972"/>
      <c r="D46" s="555"/>
      <c r="E46" s="4"/>
      <c r="F46" s="4"/>
      <c r="G46" s="4"/>
      <c r="H46" s="968"/>
      <c r="I46" s="4"/>
    </row>
    <row r="47" spans="3:14">
      <c r="C47" s="972"/>
      <c r="D47" s="555"/>
      <c r="E47" s="4"/>
      <c r="F47" s="4"/>
      <c r="G47" s="4"/>
      <c r="H47" s="968"/>
      <c r="I47" s="4"/>
    </row>
    <row r="48" spans="3:14">
      <c r="C48" s="972"/>
      <c r="D48" s="4"/>
      <c r="E48" s="4"/>
      <c r="F48" s="4"/>
      <c r="G48" s="4"/>
      <c r="H48" s="968"/>
      <c r="I48" s="4"/>
    </row>
    <row r="49" spans="3:9">
      <c r="C49" s="972"/>
      <c r="D49" s="4"/>
      <c r="E49" s="4"/>
      <c r="F49" s="4"/>
      <c r="G49" s="4"/>
      <c r="H49" s="968"/>
      <c r="I49" s="4"/>
    </row>
    <row r="50" spans="3:9">
      <c r="C50" s="972"/>
      <c r="D50" s="4"/>
      <c r="E50" s="4"/>
      <c r="F50" s="4"/>
      <c r="G50" s="4"/>
      <c r="H50" s="968"/>
      <c r="I50" s="4"/>
    </row>
    <row r="51" spans="3:9">
      <c r="C51" s="972"/>
      <c r="D51" s="4"/>
      <c r="E51" s="4"/>
      <c r="F51" s="4"/>
      <c r="G51" s="4"/>
      <c r="H51" s="968"/>
      <c r="I51" s="4"/>
    </row>
    <row r="52" spans="3:9">
      <c r="C52" s="972"/>
      <c r="D52" s="4"/>
      <c r="E52" s="4"/>
      <c r="F52" s="4"/>
      <c r="G52" s="4"/>
      <c r="H52" s="968"/>
      <c r="I52" s="4"/>
    </row>
    <row r="53" spans="3:9">
      <c r="C53" s="972"/>
      <c r="D53" s="4"/>
      <c r="E53" s="4"/>
      <c r="F53" s="4"/>
      <c r="G53" s="4"/>
      <c r="H53" s="968"/>
      <c r="I53" s="4"/>
    </row>
    <row r="54" spans="3:9">
      <c r="C54" s="972"/>
      <c r="D54" s="4"/>
      <c r="E54" s="4"/>
      <c r="F54" s="4"/>
      <c r="G54" s="4"/>
      <c r="H54" s="968"/>
      <c r="I54" s="4"/>
    </row>
    <row r="55" spans="3:9">
      <c r="C55" s="972"/>
      <c r="D55" s="4"/>
      <c r="E55" s="4"/>
      <c r="F55" s="4"/>
      <c r="G55" s="4"/>
      <c r="H55" s="968"/>
      <c r="I55" s="4"/>
    </row>
    <row r="56" spans="3:9">
      <c r="C56" s="972"/>
      <c r="D56" s="4"/>
      <c r="E56" s="4"/>
      <c r="F56" s="4"/>
      <c r="G56" s="4"/>
      <c r="H56" s="968"/>
      <c r="I56" s="4"/>
    </row>
    <row r="57" spans="3:9">
      <c r="C57" s="972"/>
      <c r="D57" s="4"/>
      <c r="E57" s="4"/>
      <c r="F57" s="4"/>
      <c r="G57" s="4"/>
      <c r="H57" s="968"/>
      <c r="I57" s="4"/>
    </row>
    <row r="58" spans="3:9">
      <c r="C58" s="972"/>
      <c r="D58" s="4"/>
      <c r="E58" s="4"/>
      <c r="F58" s="4"/>
      <c r="G58" s="4"/>
      <c r="H58" s="968"/>
      <c r="I58" s="4"/>
    </row>
    <row r="59" spans="3:9">
      <c r="C59" s="972"/>
      <c r="D59" s="4"/>
      <c r="E59" s="4"/>
      <c r="F59" s="4"/>
      <c r="G59" s="4"/>
      <c r="H59" s="968"/>
      <c r="I59" s="4"/>
    </row>
    <row r="60" spans="3:9">
      <c r="C60" s="972"/>
      <c r="D60" s="4"/>
      <c r="E60" s="4"/>
      <c r="F60" s="4"/>
      <c r="G60" s="4"/>
      <c r="H60" s="968"/>
      <c r="I60" s="4"/>
    </row>
    <row r="61" spans="3:9">
      <c r="C61" s="972"/>
      <c r="D61" s="4"/>
      <c r="E61" s="4"/>
      <c r="F61" s="4"/>
      <c r="G61" s="4"/>
      <c r="H61" s="968"/>
      <c r="I61" s="4"/>
    </row>
    <row r="62" spans="3:9">
      <c r="C62" s="972"/>
      <c r="D62" s="4"/>
      <c r="E62" s="4"/>
      <c r="F62" s="4"/>
      <c r="G62" s="4"/>
      <c r="H62" s="968"/>
      <c r="I62" s="4"/>
    </row>
    <row r="63" spans="3:9">
      <c r="C63" s="972"/>
      <c r="D63" s="4"/>
      <c r="E63" s="4"/>
      <c r="F63" s="4"/>
      <c r="G63" s="4"/>
      <c r="H63" s="968"/>
      <c r="I63" s="4"/>
    </row>
    <row r="64" spans="3:9">
      <c r="C64" s="972"/>
      <c r="D64" s="4"/>
      <c r="E64" s="4"/>
      <c r="F64" s="4"/>
      <c r="G64" s="4"/>
      <c r="H64" s="968"/>
      <c r="I64" s="4"/>
    </row>
    <row r="65" spans="3:9">
      <c r="C65" s="972"/>
      <c r="D65" s="4"/>
      <c r="E65" s="4"/>
      <c r="F65" s="4"/>
      <c r="G65" s="4"/>
      <c r="H65" s="968"/>
      <c r="I65" s="4"/>
    </row>
    <row r="66" spans="3:9">
      <c r="C66" s="972"/>
      <c r="D66" s="4"/>
      <c r="E66" s="4"/>
      <c r="F66" s="4"/>
      <c r="G66" s="4"/>
      <c r="H66" s="968"/>
      <c r="I66" s="4"/>
    </row>
    <row r="67" spans="3:9">
      <c r="C67" s="972"/>
      <c r="D67" s="4"/>
      <c r="E67" s="4"/>
      <c r="F67" s="4"/>
      <c r="G67" s="4"/>
      <c r="H67" s="968"/>
      <c r="I67" s="4"/>
    </row>
    <row r="68" spans="3:9">
      <c r="C68" s="972"/>
      <c r="D68" s="4"/>
      <c r="E68" s="4"/>
      <c r="F68" s="4"/>
      <c r="G68" s="4"/>
      <c r="H68" s="968"/>
      <c r="I68" s="4"/>
    </row>
    <row r="69" spans="3:9">
      <c r="C69" s="972"/>
      <c r="D69" s="4"/>
      <c r="E69" s="4"/>
      <c r="F69" s="4"/>
      <c r="G69" s="4"/>
      <c r="H69" s="968"/>
      <c r="I69" s="4"/>
    </row>
    <row r="70" spans="3:9">
      <c r="C70" s="972"/>
      <c r="D70" s="4"/>
      <c r="E70" s="4"/>
      <c r="F70" s="4"/>
      <c r="G70" s="4"/>
      <c r="H70" s="968"/>
      <c r="I70" s="4"/>
    </row>
    <row r="71" spans="3:9">
      <c r="C71" s="972"/>
      <c r="D71" s="4"/>
      <c r="E71" s="4"/>
      <c r="F71" s="4"/>
      <c r="G71" s="4"/>
      <c r="H71" s="968"/>
      <c r="I71" s="4"/>
    </row>
    <row r="72" spans="3:9">
      <c r="C72" s="972"/>
      <c r="D72" s="4"/>
      <c r="E72" s="4"/>
      <c r="F72" s="4"/>
      <c r="G72" s="4"/>
      <c r="H72" s="968"/>
      <c r="I72" s="4"/>
    </row>
    <row r="73" spans="3:9">
      <c r="C73" s="972"/>
      <c r="D73" s="4"/>
      <c r="E73" s="4"/>
      <c r="F73" s="4"/>
      <c r="G73" s="4"/>
      <c r="H73" s="968"/>
      <c r="I73" s="4"/>
    </row>
    <row r="74" spans="3:9">
      <c r="C74" s="972"/>
      <c r="D74" s="4"/>
      <c r="E74" s="4"/>
      <c r="F74" s="4"/>
      <c r="G74" s="4"/>
      <c r="H74" s="968"/>
      <c r="I74" s="4"/>
    </row>
    <row r="75" spans="3:9">
      <c r="C75" s="972"/>
      <c r="D75" s="4"/>
      <c r="E75" s="4"/>
      <c r="F75" s="4"/>
      <c r="G75" s="4"/>
      <c r="H75" s="968"/>
      <c r="I75" s="4"/>
    </row>
    <row r="76" spans="3:9">
      <c r="C76" s="972"/>
      <c r="D76" s="4"/>
      <c r="E76" s="4"/>
      <c r="F76" s="4"/>
      <c r="G76" s="4"/>
      <c r="H76" s="968"/>
      <c r="I76" s="4"/>
    </row>
    <row r="77" spans="3:9">
      <c r="C77" s="972"/>
      <c r="D77" s="4"/>
      <c r="E77" s="4"/>
      <c r="F77" s="4"/>
      <c r="G77" s="4"/>
      <c r="H77" s="968"/>
      <c r="I77" s="4"/>
    </row>
    <row r="78" spans="3:9">
      <c r="C78" s="972"/>
      <c r="D78" s="4"/>
      <c r="E78" s="4"/>
      <c r="F78" s="4"/>
      <c r="G78" s="4"/>
      <c r="H78" s="968"/>
      <c r="I78" s="4"/>
    </row>
    <row r="79" spans="3:9">
      <c r="C79" s="972"/>
      <c r="D79" s="4"/>
      <c r="E79" s="4"/>
      <c r="F79" s="4"/>
      <c r="G79" s="4"/>
      <c r="H79" s="16"/>
      <c r="I79" s="4"/>
    </row>
    <row r="80" spans="3:9">
      <c r="C80" s="972"/>
      <c r="D80" s="4"/>
      <c r="E80" s="4"/>
      <c r="F80" s="4"/>
      <c r="G80" s="4"/>
      <c r="H80" s="968"/>
      <c r="I80" s="4"/>
    </row>
    <row r="81" spans="3:9">
      <c r="C81" s="972"/>
      <c r="D81" s="4"/>
      <c r="E81" s="4"/>
      <c r="F81" s="4"/>
      <c r="G81" s="4"/>
      <c r="H81" s="969"/>
      <c r="I81" s="4"/>
    </row>
    <row r="82" spans="3:9">
      <c r="C82" s="972"/>
      <c r="D82" s="4"/>
      <c r="E82" s="4"/>
      <c r="F82" s="4"/>
      <c r="G82" s="4"/>
      <c r="H82" s="968"/>
      <c r="I82" s="4"/>
    </row>
    <row r="83" spans="3:9">
      <c r="C83" s="972"/>
      <c r="D83" s="4"/>
      <c r="E83" s="4"/>
      <c r="F83" s="4"/>
      <c r="G83" s="4"/>
      <c r="H83" s="968"/>
      <c r="I83" s="4"/>
    </row>
    <row r="84" spans="3:9">
      <c r="C84" s="972"/>
      <c r="D84" s="4"/>
      <c r="E84" s="4"/>
      <c r="F84" s="4"/>
      <c r="G84" s="4"/>
      <c r="H84" s="968"/>
      <c r="I84" s="4"/>
    </row>
    <row r="85" spans="3:9">
      <c r="C85" s="4"/>
      <c r="D85" s="4"/>
      <c r="E85" s="4"/>
      <c r="F85" s="4"/>
      <c r="G85" s="4"/>
      <c r="H85" s="968"/>
      <c r="I85" s="4"/>
    </row>
    <row r="86" spans="3:9">
      <c r="C86" s="4"/>
      <c r="D86" s="4"/>
      <c r="E86" s="4"/>
      <c r="F86" s="4"/>
      <c r="G86" s="4"/>
      <c r="H86" s="968"/>
      <c r="I86" s="4"/>
    </row>
    <row r="87" spans="3:9">
      <c r="C87" s="4"/>
      <c r="D87" s="4"/>
      <c r="E87" s="4"/>
      <c r="F87" s="4"/>
      <c r="G87" s="4"/>
      <c r="H87" s="968"/>
      <c r="I87" s="4"/>
    </row>
    <row r="88" spans="3:9">
      <c r="C88" s="4"/>
      <c r="D88" s="4"/>
      <c r="E88" s="4"/>
      <c r="F88" s="4"/>
      <c r="G88" s="4"/>
      <c r="H88" s="968"/>
      <c r="I88" s="4"/>
    </row>
    <row r="89" spans="3:9">
      <c r="C89" s="4"/>
      <c r="D89" s="4"/>
      <c r="E89" s="4"/>
      <c r="F89" s="4"/>
      <c r="G89" s="4"/>
      <c r="H89" s="968"/>
      <c r="I89" s="4"/>
    </row>
    <row r="90" spans="3:9">
      <c r="C90" s="4"/>
      <c r="D90" s="4"/>
      <c r="E90" s="4"/>
      <c r="F90" s="4"/>
      <c r="G90" s="4"/>
      <c r="H90" s="970"/>
      <c r="I90" s="4"/>
    </row>
    <row r="91" spans="3:9">
      <c r="C91" s="4"/>
      <c r="D91" s="4"/>
      <c r="E91" s="4"/>
      <c r="F91" s="4"/>
      <c r="G91" s="4"/>
      <c r="H91" s="968"/>
      <c r="I91" s="4"/>
    </row>
    <row r="92" spans="3:9">
      <c r="C92" s="4"/>
      <c r="D92" s="4"/>
      <c r="E92" s="4"/>
      <c r="F92" s="4"/>
      <c r="G92" s="4"/>
      <c r="H92" s="16"/>
      <c r="I92" s="4"/>
    </row>
    <row r="93" spans="3:9">
      <c r="C93" s="4"/>
      <c r="D93" s="4"/>
      <c r="E93" s="4"/>
      <c r="F93" s="4"/>
      <c r="G93" s="4"/>
      <c r="H93" s="4"/>
      <c r="I93" s="4"/>
    </row>
    <row r="94" spans="3:9">
      <c r="C94" s="4"/>
      <c r="D94" s="4"/>
      <c r="E94" s="4"/>
      <c r="F94" s="4"/>
      <c r="G94" s="4"/>
      <c r="H94" s="4"/>
      <c r="I94" s="4"/>
    </row>
    <row r="95" spans="3:9">
      <c r="C95" s="4"/>
      <c r="D95" s="4"/>
      <c r="E95" s="4"/>
      <c r="F95" s="4"/>
      <c r="G95" s="4"/>
      <c r="H95" s="4"/>
      <c r="I95" s="4"/>
    </row>
    <row r="96" spans="3:9">
      <c r="C96" s="4"/>
      <c r="D96" s="4"/>
      <c r="E96" s="4"/>
      <c r="F96" s="4"/>
      <c r="G96" s="4"/>
      <c r="H96" s="4"/>
      <c r="I96" s="4"/>
    </row>
  </sheetData>
  <mergeCells count="4">
    <mergeCell ref="B19:B20"/>
    <mergeCell ref="C4:E4"/>
    <mergeCell ref="C19:E19"/>
    <mergeCell ref="G19:I19"/>
  </mergeCells>
  <pageMargins left="0.47" right="0.39370078740157483" top="0.62" bottom="0.98425196850393704" header="0" footer="0"/>
  <pageSetup paperSize="9" orientation="landscape" r:id="rId1"/>
  <headerFooter alignWithMargins="0">
    <oddFooter>&amp;C&amp;G</oddFooter>
  </headerFooter>
  <legacyDrawingHF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R52"/>
  <sheetViews>
    <sheetView workbookViewId="0"/>
  </sheetViews>
  <sheetFormatPr baseColWidth="10" defaultColWidth="11.42578125" defaultRowHeight="12.75"/>
  <cols>
    <col min="1" max="1" width="16.42578125" style="3" customWidth="1"/>
    <col min="2" max="7" width="17" style="3" customWidth="1"/>
    <col min="8" max="16384" width="11.42578125" style="3"/>
  </cols>
  <sheetData>
    <row r="1" spans="1:18" ht="13.5" thickBot="1">
      <c r="A1" s="1098"/>
      <c r="B1" s="1098"/>
      <c r="C1" s="1098"/>
      <c r="D1" s="1098"/>
      <c r="E1" s="1098"/>
      <c r="F1" s="1098"/>
      <c r="G1" s="1098"/>
      <c r="H1" s="1098"/>
      <c r="I1" s="1098"/>
      <c r="J1" s="1098"/>
      <c r="K1" s="1098"/>
      <c r="L1" s="1099" t="s">
        <v>491</v>
      </c>
      <c r="M1" s="4"/>
      <c r="N1" s="4"/>
      <c r="O1" s="4"/>
      <c r="Q1" s="68"/>
      <c r="R1" s="68"/>
    </row>
    <row r="2" spans="1:18" ht="20.25" customHeight="1">
      <c r="A2" s="1" t="s">
        <v>371</v>
      </c>
      <c r="I2" s="50"/>
      <c r="J2" s="50"/>
    </row>
    <row r="3" spans="1:18">
      <c r="J3" s="508"/>
      <c r="K3" s="508"/>
      <c r="L3" s="508"/>
      <c r="M3" s="508"/>
    </row>
    <row r="4" spans="1:18">
      <c r="A4" s="2" t="s">
        <v>132</v>
      </c>
      <c r="J4" s="508"/>
      <c r="K4" s="508"/>
      <c r="L4" s="508"/>
      <c r="M4" s="508"/>
      <c r="N4" s="4"/>
      <c r="O4" s="4"/>
      <c r="P4" s="4"/>
    </row>
    <row r="5" spans="1:18" ht="18.75" thickBot="1">
      <c r="B5" s="112" t="s">
        <v>6</v>
      </c>
      <c r="E5" s="112" t="s">
        <v>7</v>
      </c>
      <c r="H5" s="113"/>
      <c r="J5" s="508" t="s">
        <v>368</v>
      </c>
      <c r="K5" s="508"/>
      <c r="L5" s="508"/>
      <c r="M5" s="508"/>
      <c r="N5" s="4"/>
      <c r="O5" s="4"/>
      <c r="P5" s="4"/>
    </row>
    <row r="6" spans="1:18" ht="15.75" thickBot="1">
      <c r="A6" s="114"/>
      <c r="B6" s="115" t="s">
        <v>12</v>
      </c>
      <c r="C6" s="115" t="s">
        <v>13</v>
      </c>
      <c r="D6" s="116" t="s">
        <v>14</v>
      </c>
      <c r="E6" s="115" t="s">
        <v>12</v>
      </c>
      <c r="F6" s="117" t="s">
        <v>13</v>
      </c>
      <c r="G6" s="115" t="s">
        <v>14</v>
      </c>
      <c r="J6" s="508"/>
      <c r="K6" s="686" t="s">
        <v>67</v>
      </c>
      <c r="L6" s="686" t="s">
        <v>68</v>
      </c>
      <c r="M6" s="686" t="s">
        <v>70</v>
      </c>
      <c r="N6" s="118"/>
      <c r="O6" s="118"/>
      <c r="P6" s="118"/>
    </row>
    <row r="7" spans="1:18">
      <c r="A7" s="104" t="s">
        <v>20</v>
      </c>
      <c r="B7" s="105" t="e">
        <f>+'C 1.1.19prov'!#REF!</f>
        <v>#REF!</v>
      </c>
      <c r="C7" s="105" t="e">
        <f>+'C 1.1.19prov'!#REF!</f>
        <v>#REF!</v>
      </c>
      <c r="D7" s="105" t="e">
        <f>+'C 1.1.19prov'!#REF!</f>
        <v>#REF!</v>
      </c>
      <c r="E7" s="105" t="e">
        <f>+'C 1.1.19prov'!#REF!</f>
        <v>#REF!</v>
      </c>
      <c r="F7" s="105" t="e">
        <f>+'C 1.1.19prov'!#REF!</f>
        <v>#REF!</v>
      </c>
      <c r="G7" s="105" t="e">
        <f>+'C 1.1.19prov'!#REF!</f>
        <v>#REF!</v>
      </c>
      <c r="J7" s="508" t="s">
        <v>20</v>
      </c>
      <c r="K7" s="675">
        <v>387844</v>
      </c>
      <c r="L7" s="675">
        <v>80912</v>
      </c>
      <c r="M7" s="675">
        <v>18943</v>
      </c>
      <c r="N7" s="87"/>
      <c r="O7" s="87"/>
      <c r="P7" s="87"/>
    </row>
    <row r="8" spans="1:18">
      <c r="A8" s="104" t="s">
        <v>21</v>
      </c>
      <c r="B8" s="105" t="e">
        <f>+'C 1.1.19prov'!#REF!</f>
        <v>#REF!</v>
      </c>
      <c r="C8" s="105" t="e">
        <f>+'C 1.1.19prov'!#REF!</f>
        <v>#REF!</v>
      </c>
      <c r="D8" s="105" t="e">
        <f>+'C 1.1.19prov'!#REF!</f>
        <v>#REF!</v>
      </c>
      <c r="E8" s="105" t="e">
        <f>+'C 1.1.19prov'!#REF!</f>
        <v>#REF!</v>
      </c>
      <c r="F8" s="105" t="e">
        <f>+'C 1.1.19prov'!#REF!</f>
        <v>#REF!</v>
      </c>
      <c r="G8" s="105" t="e">
        <f>+'C 1.1.19prov'!#REF!</f>
        <v>#REF!</v>
      </c>
      <c r="J8" s="508" t="s">
        <v>21</v>
      </c>
      <c r="K8" s="675">
        <v>53791</v>
      </c>
      <c r="L8" s="675">
        <v>12904</v>
      </c>
      <c r="M8" s="675">
        <v>2705</v>
      </c>
      <c r="N8" s="87"/>
      <c r="O8" s="87"/>
      <c r="P8" s="87"/>
    </row>
    <row r="9" spans="1:18">
      <c r="A9" s="109" t="s">
        <v>22</v>
      </c>
      <c r="B9" s="110" t="e">
        <f>+'C 1.1.19prov'!#REF!</f>
        <v>#REF!</v>
      </c>
      <c r="C9" s="110" t="e">
        <f>+'C 1.1.19prov'!#REF!</f>
        <v>#REF!</v>
      </c>
      <c r="D9" s="110" t="e">
        <f>+'C 1.1.19prov'!#REF!</f>
        <v>#REF!</v>
      </c>
      <c r="E9" s="110" t="e">
        <f>+'C 1.1.19prov'!#REF!</f>
        <v>#REF!</v>
      </c>
      <c r="F9" s="110" t="e">
        <f>+'C 1.1.19prov'!#REF!</f>
        <v>#REF!</v>
      </c>
      <c r="G9" s="110" t="e">
        <f>+'C 1.1.19prov'!#REF!</f>
        <v>#REF!</v>
      </c>
      <c r="J9" s="508" t="s">
        <v>22</v>
      </c>
      <c r="K9" s="675">
        <v>208729</v>
      </c>
      <c r="L9" s="675">
        <v>51318</v>
      </c>
      <c r="M9" s="675">
        <v>14252</v>
      </c>
      <c r="N9" s="87"/>
      <c r="O9" s="87"/>
      <c r="P9" s="87"/>
    </row>
    <row r="10" spans="1:18">
      <c r="A10" s="109" t="s">
        <v>23</v>
      </c>
      <c r="B10" s="105" t="e">
        <f>+'C 1.1.19prov'!#REF!</f>
        <v>#REF!</v>
      </c>
      <c r="C10" s="105" t="e">
        <f>+'C 1.1.19prov'!#REF!</f>
        <v>#REF!</v>
      </c>
      <c r="D10" s="105" t="e">
        <f>+'C 1.1.19prov'!#REF!</f>
        <v>#REF!</v>
      </c>
      <c r="E10" s="105" t="e">
        <f>+'C 1.1.19prov'!#REF!</f>
        <v>#REF!</v>
      </c>
      <c r="F10" s="105" t="e">
        <f>+'C 1.1.19prov'!#REF!</f>
        <v>#REF!</v>
      </c>
      <c r="G10" s="105" t="e">
        <f>+'C 1.1.19prov'!#REF!</f>
        <v>#REF!</v>
      </c>
      <c r="J10" s="508" t="s">
        <v>23</v>
      </c>
      <c r="K10" s="675">
        <v>272283</v>
      </c>
      <c r="L10" s="675">
        <v>69193</v>
      </c>
      <c r="M10" s="675">
        <v>11478</v>
      </c>
      <c r="N10" s="87"/>
      <c r="O10" s="87"/>
      <c r="P10" s="87"/>
    </row>
    <row r="11" spans="1:18">
      <c r="A11" s="109" t="s">
        <v>24</v>
      </c>
      <c r="B11" s="110" t="e">
        <f>+'C 1.1.19prov'!#REF!</f>
        <v>#REF!</v>
      </c>
      <c r="C11" s="110" t="e">
        <f>+'C 1.1.19prov'!#REF!</f>
        <v>#REF!</v>
      </c>
      <c r="D11" s="110" t="e">
        <f>+'C 1.1.19prov'!#REF!</f>
        <v>#REF!</v>
      </c>
      <c r="E11" s="110" t="e">
        <f>+'C 1.1.19prov'!#REF!</f>
        <v>#REF!</v>
      </c>
      <c r="F11" s="110" t="e">
        <f>+'C 1.1.19prov'!#REF!</f>
        <v>#REF!</v>
      </c>
      <c r="G11" s="110" t="e">
        <f>+'C 1.1.19prov'!#REF!</f>
        <v>#REF!</v>
      </c>
      <c r="J11" s="508" t="s">
        <v>24</v>
      </c>
      <c r="K11" s="675">
        <v>537237</v>
      </c>
      <c r="L11" s="675">
        <v>111891</v>
      </c>
      <c r="M11" s="675">
        <v>34165</v>
      </c>
      <c r="N11" s="87"/>
      <c r="O11" s="87"/>
      <c r="P11" s="87"/>
    </row>
    <row r="12" spans="1:18">
      <c r="A12" s="3" t="s">
        <v>148</v>
      </c>
      <c r="B12" s="285" t="e">
        <f t="shared" ref="B12" si="0">+SUM(B7:B11)</f>
        <v>#REF!</v>
      </c>
      <c r="C12" s="285" t="e">
        <f t="shared" ref="C12:G12" si="1">+SUM(C7:C11)</f>
        <v>#REF!</v>
      </c>
      <c r="D12" s="285" t="e">
        <f t="shared" si="1"/>
        <v>#REF!</v>
      </c>
      <c r="E12" s="285" t="e">
        <f t="shared" si="1"/>
        <v>#REF!</v>
      </c>
      <c r="F12" s="285" t="e">
        <f t="shared" si="1"/>
        <v>#REF!</v>
      </c>
      <c r="G12" s="285" t="e">
        <f t="shared" si="1"/>
        <v>#REF!</v>
      </c>
      <c r="J12" s="508" t="s">
        <v>369</v>
      </c>
      <c r="K12" s="675">
        <v>8188</v>
      </c>
      <c r="L12" s="675">
        <v>4990</v>
      </c>
      <c r="M12" s="675">
        <v>9</v>
      </c>
    </row>
    <row r="13" spans="1:18">
      <c r="A13" s="282" t="s">
        <v>149</v>
      </c>
      <c r="B13" s="372" t="e">
        <f>+'C 1.1.19prov'!#REF!</f>
        <v>#REF!</v>
      </c>
      <c r="C13" s="372" t="e">
        <f>+'C 1.1.19prov'!#REF!</f>
        <v>#REF!</v>
      </c>
      <c r="D13" s="372" t="e">
        <f>+'C 1.1.19prov'!#REF!</f>
        <v>#REF!</v>
      </c>
      <c r="E13" s="372" t="e">
        <f>+'C 1.1.19prov'!#REF!</f>
        <v>#REF!</v>
      </c>
      <c r="F13" s="372" t="e">
        <f>+'C 1.1.19prov'!#REF!</f>
        <v>#REF!</v>
      </c>
      <c r="G13" s="372" t="e">
        <f>+'C 1.1.19prov'!#REF!</f>
        <v>#REF!</v>
      </c>
      <c r="J13" s="508"/>
      <c r="K13" s="508"/>
      <c r="L13" s="508"/>
      <c r="M13" s="508"/>
    </row>
    <row r="14" spans="1:18">
      <c r="B14" s="285" t="e">
        <f t="shared" ref="B14:G14" si="2">+SUM(B12:B13)</f>
        <v>#REF!</v>
      </c>
      <c r="C14" s="285" t="e">
        <f t="shared" si="2"/>
        <v>#REF!</v>
      </c>
      <c r="D14" s="285" t="e">
        <f t="shared" si="2"/>
        <v>#REF!</v>
      </c>
      <c r="E14" s="285" t="e">
        <f t="shared" si="2"/>
        <v>#REF!</v>
      </c>
      <c r="F14" s="285" t="e">
        <f t="shared" si="2"/>
        <v>#REF!</v>
      </c>
      <c r="G14" s="285" t="e">
        <f t="shared" si="2"/>
        <v>#REF!</v>
      </c>
      <c r="J14" s="508"/>
      <c r="K14" s="508"/>
      <c r="L14" s="508"/>
      <c r="M14" s="508"/>
    </row>
    <row r="15" spans="1:18">
      <c r="J15" s="508"/>
      <c r="K15" s="508"/>
      <c r="L15" s="508"/>
      <c r="M15" s="508"/>
    </row>
    <row r="16" spans="1:18">
      <c r="J16" s="508"/>
      <c r="K16" s="508"/>
      <c r="L16" s="508"/>
      <c r="M16" s="508"/>
    </row>
    <row r="17" spans="1:13">
      <c r="J17" s="508"/>
      <c r="K17" s="508"/>
      <c r="L17" s="508"/>
      <c r="M17" s="508"/>
    </row>
    <row r="18" spans="1:13">
      <c r="J18" s="508"/>
      <c r="K18" s="508"/>
      <c r="L18" s="508"/>
      <c r="M18" s="508"/>
    </row>
    <row r="19" spans="1:13">
      <c r="J19" s="508"/>
      <c r="K19" s="508"/>
      <c r="L19" s="508"/>
      <c r="M19" s="508"/>
    </row>
    <row r="20" spans="1:13">
      <c r="J20" s="508"/>
      <c r="K20" s="508"/>
      <c r="L20" s="508"/>
      <c r="M20" s="508"/>
    </row>
    <row r="21" spans="1:13" ht="15">
      <c r="A21" s="1"/>
      <c r="J21" s="508"/>
      <c r="K21" s="508"/>
      <c r="L21" s="508"/>
      <c r="M21" s="508"/>
    </row>
    <row r="22" spans="1:13">
      <c r="J22" s="508"/>
      <c r="K22" s="508"/>
      <c r="L22" s="508"/>
      <c r="M22" s="508"/>
    </row>
    <row r="23" spans="1:13">
      <c r="J23" s="508"/>
      <c r="K23" s="508"/>
      <c r="L23" s="508"/>
      <c r="M23" s="508"/>
    </row>
    <row r="24" spans="1:13">
      <c r="J24" s="508"/>
      <c r="K24" s="508"/>
      <c r="L24" s="508"/>
      <c r="M24" s="508"/>
    </row>
    <row r="25" spans="1:13">
      <c r="J25" s="508"/>
      <c r="K25" s="508"/>
      <c r="L25" s="508"/>
      <c r="M25" s="508"/>
    </row>
    <row r="26" spans="1:13">
      <c r="J26" s="508"/>
      <c r="K26" s="508"/>
      <c r="L26" s="508"/>
      <c r="M26" s="508"/>
    </row>
    <row r="27" spans="1:13">
      <c r="J27" s="508"/>
      <c r="K27" s="508"/>
      <c r="L27" s="508"/>
      <c r="M27" s="508"/>
    </row>
    <row r="28" spans="1:13">
      <c r="A28" s="2" t="s">
        <v>131</v>
      </c>
      <c r="J28" s="508"/>
      <c r="K28" s="508"/>
      <c r="L28" s="508"/>
      <c r="M28" s="508"/>
    </row>
    <row r="29" spans="1:13">
      <c r="J29" s="508" t="s">
        <v>370</v>
      </c>
      <c r="K29" s="508"/>
      <c r="L29" s="508"/>
      <c r="M29" s="508"/>
    </row>
    <row r="30" spans="1:13" ht="15">
      <c r="J30" s="508"/>
      <c r="K30" s="686" t="s">
        <v>12</v>
      </c>
      <c r="L30" s="686" t="s">
        <v>13</v>
      </c>
      <c r="M30" s="686" t="s">
        <v>14</v>
      </c>
    </row>
    <row r="31" spans="1:13">
      <c r="J31" s="508" t="s">
        <v>20</v>
      </c>
      <c r="K31" s="675">
        <v>60800</v>
      </c>
      <c r="L31" s="675">
        <v>80912</v>
      </c>
      <c r="M31" s="675">
        <v>18943</v>
      </c>
    </row>
    <row r="32" spans="1:13">
      <c r="J32" s="508" t="s">
        <v>21</v>
      </c>
      <c r="K32" s="675">
        <v>3055</v>
      </c>
      <c r="L32" s="675">
        <v>12904</v>
      </c>
      <c r="M32" s="675">
        <v>2705</v>
      </c>
    </row>
    <row r="33" spans="10:13">
      <c r="J33" s="508" t="s">
        <v>22</v>
      </c>
      <c r="K33" s="675">
        <v>57221</v>
      </c>
      <c r="L33" s="675">
        <v>51318</v>
      </c>
      <c r="M33" s="675">
        <v>14252</v>
      </c>
    </row>
    <row r="34" spans="10:13">
      <c r="J34" s="508" t="s">
        <v>23</v>
      </c>
      <c r="K34" s="675">
        <v>59747</v>
      </c>
      <c r="L34" s="675">
        <v>69193</v>
      </c>
      <c r="M34" s="675">
        <v>11478</v>
      </c>
    </row>
    <row r="35" spans="10:13">
      <c r="J35" s="508" t="s">
        <v>24</v>
      </c>
      <c r="K35" s="675">
        <v>220799</v>
      </c>
      <c r="L35" s="675">
        <v>111891</v>
      </c>
      <c r="M35" s="675">
        <v>34165</v>
      </c>
    </row>
    <row r="36" spans="10:13">
      <c r="J36" s="508" t="s">
        <v>369</v>
      </c>
      <c r="K36" s="675">
        <v>1751</v>
      </c>
      <c r="L36" s="675">
        <v>4990</v>
      </c>
      <c r="M36" s="675">
        <v>9</v>
      </c>
    </row>
    <row r="37" spans="10:13">
      <c r="J37" s="508"/>
      <c r="K37" s="508"/>
      <c r="L37" s="508"/>
      <c r="M37" s="508"/>
    </row>
    <row r="38" spans="10:13">
      <c r="J38" s="508"/>
      <c r="K38" s="508"/>
      <c r="L38" s="508"/>
      <c r="M38" s="508"/>
    </row>
    <row r="39" spans="10:13">
      <c r="J39" s="508"/>
      <c r="K39" s="508"/>
      <c r="L39" s="508"/>
      <c r="M39" s="508"/>
    </row>
    <row r="52" spans="1:1">
      <c r="A52" s="10" t="s">
        <v>11</v>
      </c>
    </row>
  </sheetData>
  <pageMargins left="0.19685039370078741" right="0.39370078740157483" top="0.23622047244094491" bottom="0.7" header="0" footer="0"/>
  <pageSetup paperSize="9" scale="82" orientation="landscape" r:id="rId1"/>
  <headerFooter alignWithMargins="0">
    <oddFooter>&amp;C&amp;G</oddFooter>
  </headerFooter>
  <drawing r:id="rId2"/>
  <legacyDrawingHF r:id="rId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Z35"/>
  <sheetViews>
    <sheetView workbookViewId="0"/>
  </sheetViews>
  <sheetFormatPr baseColWidth="10" defaultColWidth="11.5703125" defaultRowHeight="12.75"/>
  <cols>
    <col min="1" max="1" width="2.28515625" style="374" customWidth="1"/>
    <col min="2" max="2" width="21.140625" style="374" customWidth="1"/>
    <col min="3" max="3" width="9.140625" style="374" customWidth="1"/>
    <col min="4" max="4" width="8.7109375" style="374" customWidth="1"/>
    <col min="5" max="5" width="8.28515625" style="374" customWidth="1"/>
    <col min="6" max="6" width="9" style="374" customWidth="1"/>
    <col min="7" max="8" width="8" style="374" customWidth="1"/>
    <col min="9" max="9" width="8.5703125" style="374" bestFit="1" customWidth="1"/>
    <col min="10" max="10" width="6.42578125" style="374" bestFit="1" customWidth="1"/>
    <col min="11" max="11" width="7.42578125" style="374" customWidth="1"/>
    <col min="12" max="12" width="7.42578125" style="374" bestFit="1" customWidth="1"/>
    <col min="13" max="13" width="7.85546875" style="374" customWidth="1"/>
    <col min="14" max="14" width="6.85546875" style="374" customWidth="1"/>
    <col min="15" max="15" width="7.42578125" style="374" bestFit="1" customWidth="1"/>
    <col min="16" max="16" width="6.42578125" style="374" bestFit="1" customWidth="1"/>
    <col min="17" max="17" width="6.7109375" style="374" customWidth="1"/>
    <col min="18" max="18" width="7.42578125" style="374" bestFit="1" customWidth="1"/>
    <col min="19" max="19" width="7.42578125" style="374" customWidth="1"/>
    <col min="20" max="20" width="7.5703125" style="374" customWidth="1"/>
    <col min="21" max="21" width="7.28515625" style="374" bestFit="1" customWidth="1"/>
    <col min="22" max="22" width="7.85546875" style="374" customWidth="1"/>
    <col min="23" max="23" width="6.28515625" style="374" bestFit="1" customWidth="1"/>
    <col min="24" max="26" width="9.28515625" style="374" bestFit="1" customWidth="1"/>
    <col min="27" max="16384" width="11.5703125" style="374"/>
  </cols>
  <sheetData>
    <row r="1" spans="1:24" s="3" customFormat="1" ht="13.5" thickBot="1">
      <c r="A1" s="1098"/>
      <c r="B1" s="1098"/>
      <c r="C1" s="1098"/>
      <c r="D1" s="1098"/>
      <c r="E1" s="1098"/>
      <c r="F1" s="1098"/>
      <c r="G1" s="1098"/>
      <c r="H1" s="1098"/>
      <c r="I1" s="1098"/>
      <c r="J1" s="1098"/>
      <c r="K1" s="1098"/>
      <c r="L1" s="1098"/>
      <c r="M1" s="1098"/>
      <c r="N1" s="1098"/>
      <c r="O1" s="1098"/>
      <c r="P1" s="1098"/>
      <c r="Q1" s="1098"/>
      <c r="R1" s="1098"/>
      <c r="S1" s="1098"/>
      <c r="T1" s="1098"/>
      <c r="U1" s="1098"/>
      <c r="V1" s="1098"/>
      <c r="W1" s="1098"/>
      <c r="X1" s="1099" t="s">
        <v>491</v>
      </c>
    </row>
    <row r="2" spans="1:24" ht="26.25" customHeight="1">
      <c r="B2" s="1214" t="s">
        <v>409</v>
      </c>
      <c r="C2" s="1214"/>
      <c r="D2" s="1214"/>
      <c r="E2" s="1214"/>
      <c r="F2" s="1214"/>
      <c r="G2" s="1214"/>
      <c r="H2" s="1214"/>
      <c r="I2" s="1214"/>
      <c r="J2" s="1214"/>
      <c r="K2" s="1214"/>
      <c r="L2" s="1214"/>
      <c r="M2" s="1214"/>
      <c r="N2" s="1214"/>
      <c r="O2" s="1214"/>
      <c r="P2" s="1214"/>
      <c r="Q2" s="1214"/>
    </row>
    <row r="4" spans="1:24" s="266" customFormat="1" ht="11.25">
      <c r="B4" s="1224" t="s">
        <v>166</v>
      </c>
      <c r="C4" s="1218" t="s">
        <v>165</v>
      </c>
      <c r="D4" s="1219"/>
      <c r="E4" s="1220"/>
      <c r="F4" s="1215" t="s">
        <v>18</v>
      </c>
      <c r="G4" s="1216"/>
      <c r="H4" s="1216"/>
      <c r="I4" s="1216"/>
      <c r="J4" s="1216"/>
      <c r="K4" s="1216"/>
      <c r="L4" s="1216"/>
      <c r="M4" s="1216"/>
      <c r="N4" s="1216"/>
      <c r="O4" s="1216"/>
      <c r="P4" s="1216"/>
      <c r="Q4" s="1216"/>
      <c r="R4" s="1216"/>
      <c r="S4" s="1216"/>
      <c r="T4" s="1216"/>
      <c r="U4" s="1216"/>
      <c r="V4" s="1216"/>
      <c r="W4" s="1217"/>
    </row>
    <row r="5" spans="1:24" s="266" customFormat="1" ht="18.75" customHeight="1">
      <c r="B5" s="1225"/>
      <c r="C5" s="1221"/>
      <c r="D5" s="1222"/>
      <c r="E5" s="1223"/>
      <c r="F5" s="1227" t="s">
        <v>20</v>
      </c>
      <c r="G5" s="1228"/>
      <c r="H5" s="1229"/>
      <c r="I5" s="1227" t="s">
        <v>21</v>
      </c>
      <c r="J5" s="1228"/>
      <c r="K5" s="1229"/>
      <c r="L5" s="1227" t="s">
        <v>22</v>
      </c>
      <c r="M5" s="1228"/>
      <c r="N5" s="1229"/>
      <c r="O5" s="1227" t="s">
        <v>23</v>
      </c>
      <c r="P5" s="1228"/>
      <c r="Q5" s="1229"/>
      <c r="R5" s="1227" t="s">
        <v>24</v>
      </c>
      <c r="S5" s="1228"/>
      <c r="T5" s="1229"/>
      <c r="U5" s="1227" t="s">
        <v>154</v>
      </c>
      <c r="V5" s="1228"/>
      <c r="W5" s="1229"/>
    </row>
    <row r="6" spans="1:24" s="266" customFormat="1" ht="11.25">
      <c r="B6" s="1226"/>
      <c r="C6" s="850" t="s">
        <v>67</v>
      </c>
      <c r="D6" s="850" t="s">
        <v>68</v>
      </c>
      <c r="E6" s="850" t="s">
        <v>70</v>
      </c>
      <c r="F6" s="850" t="s">
        <v>67</v>
      </c>
      <c r="G6" s="850" t="s">
        <v>68</v>
      </c>
      <c r="H6" s="850" t="s">
        <v>70</v>
      </c>
      <c r="I6" s="850" t="s">
        <v>67</v>
      </c>
      <c r="J6" s="850" t="s">
        <v>68</v>
      </c>
      <c r="K6" s="850" t="s">
        <v>70</v>
      </c>
      <c r="L6" s="850" t="s">
        <v>67</v>
      </c>
      <c r="M6" s="850" t="s">
        <v>68</v>
      </c>
      <c r="N6" s="850" t="s">
        <v>70</v>
      </c>
      <c r="O6" s="850" t="s">
        <v>67</v>
      </c>
      <c r="P6" s="850" t="s">
        <v>68</v>
      </c>
      <c r="Q6" s="850" t="s">
        <v>70</v>
      </c>
      <c r="R6" s="850" t="s">
        <v>67</v>
      </c>
      <c r="S6" s="850" t="s">
        <v>68</v>
      </c>
      <c r="T6" s="850" t="s">
        <v>70</v>
      </c>
      <c r="U6" s="850" t="s">
        <v>67</v>
      </c>
      <c r="V6" s="850" t="s">
        <v>68</v>
      </c>
      <c r="W6" s="850" t="s">
        <v>70</v>
      </c>
    </row>
    <row r="7" spans="1:24" s="266" customFormat="1" ht="3.75" customHeight="1">
      <c r="B7" s="851"/>
      <c r="C7" s="851"/>
      <c r="D7" s="851"/>
      <c r="E7" s="851"/>
      <c r="F7" s="851"/>
      <c r="G7" s="851"/>
      <c r="H7" s="851"/>
      <c r="I7" s="851"/>
      <c r="J7" s="851"/>
      <c r="K7" s="851"/>
      <c r="L7" s="851"/>
      <c r="M7" s="851"/>
      <c r="N7" s="851"/>
      <c r="O7" s="851"/>
      <c r="P7" s="851"/>
      <c r="Q7" s="851"/>
      <c r="R7" s="851"/>
      <c r="S7" s="851"/>
      <c r="T7" s="851"/>
      <c r="U7" s="851"/>
      <c r="V7" s="851"/>
      <c r="W7" s="851"/>
    </row>
    <row r="8" spans="1:24" s="266" customFormat="1" ht="12">
      <c r="B8" s="852" t="s">
        <v>5</v>
      </c>
      <c r="C8" s="876">
        <f>+F8+I8+L8+O8+R8+U8</f>
        <v>1871445</v>
      </c>
      <c r="D8" s="876">
        <f>+G8+J8+M8+P8+S8+V8</f>
        <v>445763</v>
      </c>
      <c r="E8" s="876">
        <f>+H8+K8+N8+Q8+T8+W8</f>
        <v>120631</v>
      </c>
      <c r="F8" s="876">
        <f t="shared" ref="F8:T8" si="0">+F12+F15+F18+F21+F24+F27+F30</f>
        <v>448644</v>
      </c>
      <c r="G8" s="876">
        <f t="shared" si="0"/>
        <v>96487</v>
      </c>
      <c r="H8" s="876">
        <f t="shared" si="0"/>
        <v>24298</v>
      </c>
      <c r="I8" s="876">
        <f t="shared" si="0"/>
        <v>56846</v>
      </c>
      <c r="J8" s="876">
        <f t="shared" si="0"/>
        <v>13762</v>
      </c>
      <c r="K8" s="876">
        <f t="shared" si="0"/>
        <v>3252</v>
      </c>
      <c r="L8" s="876">
        <f t="shared" si="0"/>
        <v>265950</v>
      </c>
      <c r="M8" s="876">
        <f t="shared" si="0"/>
        <v>67364</v>
      </c>
      <c r="N8" s="876">
        <f t="shared" si="0"/>
        <v>20357</v>
      </c>
      <c r="O8" s="876">
        <f t="shared" si="0"/>
        <v>332030</v>
      </c>
      <c r="P8" s="876">
        <f t="shared" si="0"/>
        <v>85818</v>
      </c>
      <c r="Q8" s="876">
        <f t="shared" si="0"/>
        <v>17956</v>
      </c>
      <c r="R8" s="876">
        <f t="shared" si="0"/>
        <v>758036</v>
      </c>
      <c r="S8" s="876">
        <f t="shared" si="0"/>
        <v>176357</v>
      </c>
      <c r="T8" s="876">
        <f t="shared" si="0"/>
        <v>54751</v>
      </c>
      <c r="U8" s="876">
        <f>+U12+U15+U18+U21</f>
        <v>9939</v>
      </c>
      <c r="V8" s="876">
        <f>+V12+V15+V18+V21</f>
        <v>5975</v>
      </c>
      <c r="W8" s="876">
        <f>+W12+W21</f>
        <v>17</v>
      </c>
    </row>
    <row r="9" spans="1:24" s="266" customFormat="1" ht="12">
      <c r="B9" s="853" t="s">
        <v>162</v>
      </c>
      <c r="C9" s="458">
        <f>+F9+I9+L9+O9+R9+U9</f>
        <v>1468072</v>
      </c>
      <c r="D9" s="876">
        <f t="shared" ref="D9:D10" si="1">+G9+J9+M9+P9+S9+V9</f>
        <v>331208</v>
      </c>
      <c r="E9" s="876">
        <f t="shared" ref="E9:E10" si="2">+H9+K9+N9+Q9+T9+W9</f>
        <v>81552</v>
      </c>
      <c r="F9" s="458">
        <f t="shared" ref="F9:T9" si="3">+F13+F16+F19+F22+F25+F28+F31</f>
        <v>387844</v>
      </c>
      <c r="G9" s="458">
        <f t="shared" si="3"/>
        <v>80912</v>
      </c>
      <c r="H9" s="458">
        <f t="shared" si="3"/>
        <v>18943</v>
      </c>
      <c r="I9" s="458">
        <f t="shared" si="3"/>
        <v>53791</v>
      </c>
      <c r="J9" s="458">
        <f t="shared" si="3"/>
        <v>12904</v>
      </c>
      <c r="K9" s="458">
        <f t="shared" si="3"/>
        <v>2983</v>
      </c>
      <c r="L9" s="458">
        <f t="shared" si="3"/>
        <v>208729</v>
      </c>
      <c r="M9" s="458">
        <f t="shared" si="3"/>
        <v>51318</v>
      </c>
      <c r="N9" s="458">
        <f t="shared" si="3"/>
        <v>14216</v>
      </c>
      <c r="O9" s="458">
        <f t="shared" si="3"/>
        <v>272283</v>
      </c>
      <c r="P9" s="458">
        <f t="shared" si="3"/>
        <v>69193</v>
      </c>
      <c r="Q9" s="458">
        <f t="shared" si="3"/>
        <v>11319</v>
      </c>
      <c r="R9" s="458">
        <f t="shared" si="3"/>
        <v>537237</v>
      </c>
      <c r="S9" s="458">
        <f t="shared" si="3"/>
        <v>111891</v>
      </c>
      <c r="T9" s="458">
        <f t="shared" si="3"/>
        <v>34082</v>
      </c>
      <c r="U9" s="458">
        <f>+U13+U16+U19+U22</f>
        <v>8188</v>
      </c>
      <c r="V9" s="458">
        <f>+V13+V16+V19+V22</f>
        <v>4990</v>
      </c>
      <c r="W9" s="458">
        <f>+W13+W22</f>
        <v>9</v>
      </c>
    </row>
    <row r="10" spans="1:24" s="266" customFormat="1" ht="12">
      <c r="B10" s="852" t="s">
        <v>163</v>
      </c>
      <c r="C10" s="876">
        <f>+F10+I10+L10+O10+R10+U10</f>
        <v>403373</v>
      </c>
      <c r="D10" s="876">
        <f t="shared" si="1"/>
        <v>114555</v>
      </c>
      <c r="E10" s="876">
        <f t="shared" si="2"/>
        <v>39079</v>
      </c>
      <c r="F10" s="876">
        <f>+F14+F17+F20+F23+F26+F29+F32</f>
        <v>60800</v>
      </c>
      <c r="G10" s="876">
        <f>+G14+G17+G20+G23+G26+G29+G32</f>
        <v>15575</v>
      </c>
      <c r="H10" s="876">
        <f>+H14+H17+H20+H23+H26+H29+H32</f>
        <v>5355</v>
      </c>
      <c r="I10" s="876">
        <f>+I14+I17+I20+I23+I29</f>
        <v>3055</v>
      </c>
      <c r="J10" s="876">
        <f>+J14+J17+J20+J23</f>
        <v>858</v>
      </c>
      <c r="K10" s="876">
        <f>+K14+K17+K20+K23+K29</f>
        <v>269</v>
      </c>
      <c r="L10" s="876">
        <f>+L14+L17+L20+L23+L26+L29</f>
        <v>57221</v>
      </c>
      <c r="M10" s="876">
        <f>+M14+M17+M20+M23+M26+M29</f>
        <v>16046</v>
      </c>
      <c r="N10" s="876">
        <f>+N14+N17+N20+N23+N26+N29</f>
        <v>6141</v>
      </c>
      <c r="O10" s="876">
        <f t="shared" ref="O10:T10" si="4">+O14+O17+O20+O23+O26+O29+O32</f>
        <v>59747</v>
      </c>
      <c r="P10" s="876">
        <f t="shared" si="4"/>
        <v>16625</v>
      </c>
      <c r="Q10" s="876">
        <f t="shared" si="4"/>
        <v>6637</v>
      </c>
      <c r="R10" s="876">
        <f t="shared" si="4"/>
        <v>220799</v>
      </c>
      <c r="S10" s="876">
        <f t="shared" si="4"/>
        <v>64466</v>
      </c>
      <c r="T10" s="876">
        <f t="shared" si="4"/>
        <v>20669</v>
      </c>
      <c r="U10" s="876">
        <f>+U14+U23</f>
        <v>1751</v>
      </c>
      <c r="V10" s="876">
        <f>+V14+V23</f>
        <v>985</v>
      </c>
      <c r="W10" s="876">
        <f>+W14+W23</f>
        <v>8</v>
      </c>
    </row>
    <row r="11" spans="1:24" s="266" customFormat="1" ht="3" customHeight="1">
      <c r="B11" s="854"/>
      <c r="C11" s="877"/>
      <c r="D11" s="877"/>
      <c r="E11" s="877"/>
      <c r="F11" s="866"/>
      <c r="G11" s="866"/>
      <c r="H11" s="866"/>
      <c r="I11" s="866"/>
      <c r="J11" s="866"/>
      <c r="K11" s="866"/>
      <c r="L11" s="866"/>
      <c r="M11" s="866"/>
      <c r="N11" s="866"/>
      <c r="O11" s="866"/>
      <c r="P11" s="866"/>
      <c r="Q11" s="866"/>
      <c r="R11" s="866"/>
      <c r="S11" s="866"/>
      <c r="T11" s="866"/>
      <c r="U11" s="866"/>
      <c r="V11" s="866"/>
      <c r="W11" s="866"/>
    </row>
    <row r="12" spans="1:24" s="266" customFormat="1" ht="12">
      <c r="B12" s="880" t="s">
        <v>153</v>
      </c>
      <c r="C12" s="860">
        <f>+F12+I12+L12+O12+R12+U12</f>
        <v>211743</v>
      </c>
      <c r="D12" s="857">
        <f>+G12+J12+M12+P12+S12+V12</f>
        <v>46239</v>
      </c>
      <c r="E12" s="861">
        <f>+H12+K12+N12+Q12+T12+W12</f>
        <v>13187</v>
      </c>
      <c r="F12" s="869">
        <f t="shared" ref="F12:V12" si="5">+F13+F14</f>
        <v>67324</v>
      </c>
      <c r="G12" s="867">
        <f t="shared" si="5"/>
        <v>13317</v>
      </c>
      <c r="H12" s="868">
        <f t="shared" si="5"/>
        <v>3968</v>
      </c>
      <c r="I12" s="867">
        <f t="shared" si="5"/>
        <v>8734</v>
      </c>
      <c r="J12" s="868">
        <f t="shared" si="5"/>
        <v>2013</v>
      </c>
      <c r="K12" s="867">
        <f t="shared" si="5"/>
        <v>473</v>
      </c>
      <c r="L12" s="868">
        <f t="shared" si="5"/>
        <v>24154</v>
      </c>
      <c r="M12" s="867">
        <f t="shared" si="5"/>
        <v>4686</v>
      </c>
      <c r="N12" s="868">
        <f t="shared" si="5"/>
        <v>2189</v>
      </c>
      <c r="O12" s="867">
        <f t="shared" si="5"/>
        <v>33048</v>
      </c>
      <c r="P12" s="868">
        <f t="shared" si="5"/>
        <v>8890</v>
      </c>
      <c r="Q12" s="867">
        <f t="shared" si="5"/>
        <v>1341</v>
      </c>
      <c r="R12" s="868">
        <f t="shared" si="5"/>
        <v>77463</v>
      </c>
      <c r="S12" s="867">
        <f t="shared" si="5"/>
        <v>16688</v>
      </c>
      <c r="T12" s="868">
        <f t="shared" si="5"/>
        <v>5207</v>
      </c>
      <c r="U12" s="867">
        <f t="shared" si="5"/>
        <v>1020</v>
      </c>
      <c r="V12" s="868">
        <f t="shared" si="5"/>
        <v>645</v>
      </c>
      <c r="W12" s="869">
        <v>9</v>
      </c>
    </row>
    <row r="13" spans="1:24" s="266" customFormat="1" ht="12">
      <c r="B13" s="881" t="s">
        <v>164</v>
      </c>
      <c r="C13" s="864">
        <f t="shared" ref="C13:C23" si="6">+F13+I13+L13+O13+R13+U13</f>
        <v>186952</v>
      </c>
      <c r="D13" s="858">
        <f t="shared" ref="D13:D23" si="7">+G13+J13+M13+P13+S13+V13</f>
        <v>39225</v>
      </c>
      <c r="E13" s="865">
        <f t="shared" ref="E13:E23" si="8">+H13+K13+N13+Q13+T13+W13</f>
        <v>11336</v>
      </c>
      <c r="F13" s="884">
        <v>62983</v>
      </c>
      <c r="G13" s="873">
        <v>12083</v>
      </c>
      <c r="H13" s="870">
        <v>3651</v>
      </c>
      <c r="I13" s="873">
        <v>8632</v>
      </c>
      <c r="J13" s="870">
        <v>1982</v>
      </c>
      <c r="K13" s="874">
        <v>467</v>
      </c>
      <c r="L13" s="482">
        <v>19548</v>
      </c>
      <c r="M13" s="874">
        <v>3580</v>
      </c>
      <c r="N13" s="870">
        <v>1913</v>
      </c>
      <c r="O13" s="873">
        <v>28594</v>
      </c>
      <c r="P13" s="870">
        <v>7422</v>
      </c>
      <c r="Q13" s="874">
        <v>967</v>
      </c>
      <c r="R13" s="482">
        <v>66546</v>
      </c>
      <c r="S13" s="874">
        <v>13740</v>
      </c>
      <c r="T13" s="870">
        <v>4332</v>
      </c>
      <c r="U13" s="873">
        <v>649</v>
      </c>
      <c r="V13" s="870">
        <v>418</v>
      </c>
      <c r="W13" s="871">
        <v>6</v>
      </c>
    </row>
    <row r="14" spans="1:24" s="266" customFormat="1" ht="12">
      <c r="B14" s="882" t="s">
        <v>155</v>
      </c>
      <c r="C14" s="879">
        <f t="shared" si="6"/>
        <v>24791</v>
      </c>
      <c r="D14" s="859">
        <f t="shared" si="7"/>
        <v>7014</v>
      </c>
      <c r="E14" s="878">
        <f>+H14+K14+N14+Q14+T14+W14</f>
        <v>1851</v>
      </c>
      <c r="F14" s="885">
        <v>4341</v>
      </c>
      <c r="G14" s="872">
        <v>1234</v>
      </c>
      <c r="H14" s="862">
        <v>317</v>
      </c>
      <c r="I14" s="875">
        <v>102</v>
      </c>
      <c r="J14" s="862">
        <v>31</v>
      </c>
      <c r="K14" s="872">
        <v>6</v>
      </c>
      <c r="L14" s="481">
        <v>4606</v>
      </c>
      <c r="M14" s="872">
        <v>1106</v>
      </c>
      <c r="N14" s="862">
        <v>276</v>
      </c>
      <c r="O14" s="875">
        <v>4454</v>
      </c>
      <c r="P14" s="862">
        <v>1468</v>
      </c>
      <c r="Q14" s="872">
        <v>374</v>
      </c>
      <c r="R14" s="481">
        <v>10917</v>
      </c>
      <c r="S14" s="872">
        <v>2948</v>
      </c>
      <c r="T14" s="862">
        <v>875</v>
      </c>
      <c r="U14" s="875">
        <v>371</v>
      </c>
      <c r="V14" s="862">
        <v>227</v>
      </c>
      <c r="W14" s="863">
        <v>3</v>
      </c>
    </row>
    <row r="15" spans="1:24" s="266" customFormat="1" ht="12">
      <c r="B15" s="880" t="s">
        <v>156</v>
      </c>
      <c r="C15" s="864">
        <f t="shared" si="6"/>
        <v>206557</v>
      </c>
      <c r="D15" s="858">
        <f t="shared" si="7"/>
        <v>47622</v>
      </c>
      <c r="E15" s="865">
        <f t="shared" ref="E15:E20" si="9">+H15+K15+N15+Q15+T15</f>
        <v>17696</v>
      </c>
      <c r="F15" s="869">
        <f t="shared" ref="F15:T15" si="10">+F16+F17</f>
        <v>51996</v>
      </c>
      <c r="G15" s="867">
        <f t="shared" si="10"/>
        <v>10523</v>
      </c>
      <c r="H15" s="868">
        <f t="shared" si="10"/>
        <v>3478</v>
      </c>
      <c r="I15" s="867">
        <f t="shared" si="10"/>
        <v>4533</v>
      </c>
      <c r="J15" s="868">
        <f t="shared" si="10"/>
        <v>1097</v>
      </c>
      <c r="K15" s="867">
        <f t="shared" si="10"/>
        <v>458</v>
      </c>
      <c r="L15" s="868">
        <f t="shared" si="10"/>
        <v>42864</v>
      </c>
      <c r="M15" s="867">
        <f t="shared" si="10"/>
        <v>10683</v>
      </c>
      <c r="N15" s="868">
        <f t="shared" si="10"/>
        <v>3648</v>
      </c>
      <c r="O15" s="867">
        <f t="shared" si="10"/>
        <v>37697</v>
      </c>
      <c r="P15" s="868">
        <f t="shared" si="10"/>
        <v>10177</v>
      </c>
      <c r="Q15" s="867">
        <f t="shared" si="10"/>
        <v>1928</v>
      </c>
      <c r="R15" s="868">
        <f t="shared" si="10"/>
        <v>66261</v>
      </c>
      <c r="S15" s="867">
        <f t="shared" si="10"/>
        <v>13053</v>
      </c>
      <c r="T15" s="868">
        <f t="shared" si="10"/>
        <v>8184</v>
      </c>
      <c r="U15" s="867">
        <f>+U16</f>
        <v>3206</v>
      </c>
      <c r="V15" s="868">
        <f>+V16</f>
        <v>2089</v>
      </c>
      <c r="W15" s="869" t="s">
        <v>9</v>
      </c>
    </row>
    <row r="16" spans="1:24" s="266" customFormat="1" ht="12">
      <c r="B16" s="881" t="s">
        <v>164</v>
      </c>
      <c r="C16" s="864">
        <f t="shared" si="6"/>
        <v>172413</v>
      </c>
      <c r="D16" s="858">
        <f t="shared" si="7"/>
        <v>39869</v>
      </c>
      <c r="E16" s="865">
        <f t="shared" si="9"/>
        <v>14133</v>
      </c>
      <c r="F16" s="884">
        <v>49239</v>
      </c>
      <c r="G16" s="874">
        <v>9967</v>
      </c>
      <c r="H16" s="870">
        <v>3172</v>
      </c>
      <c r="I16" s="873">
        <v>4076</v>
      </c>
      <c r="J16" s="870">
        <v>1035</v>
      </c>
      <c r="K16" s="874">
        <v>428</v>
      </c>
      <c r="L16" s="482">
        <v>34075</v>
      </c>
      <c r="M16" s="874">
        <v>8466</v>
      </c>
      <c r="N16" s="870">
        <v>2881</v>
      </c>
      <c r="O16" s="873">
        <v>30649</v>
      </c>
      <c r="P16" s="870">
        <v>8204</v>
      </c>
      <c r="Q16" s="874">
        <v>1011</v>
      </c>
      <c r="R16" s="482">
        <v>51168</v>
      </c>
      <c r="S16" s="874">
        <v>10108</v>
      </c>
      <c r="T16" s="870">
        <v>6641</v>
      </c>
      <c r="U16" s="873">
        <v>3206</v>
      </c>
      <c r="V16" s="870">
        <v>2089</v>
      </c>
      <c r="W16" s="871" t="s">
        <v>9</v>
      </c>
    </row>
    <row r="17" spans="2:23" s="266" customFormat="1" ht="12">
      <c r="B17" s="882" t="s">
        <v>155</v>
      </c>
      <c r="C17" s="864">
        <f>+F17+I17+L17+O17+R17</f>
        <v>34144</v>
      </c>
      <c r="D17" s="858">
        <f>+G17+J17+M17+P17+S17</f>
        <v>7753</v>
      </c>
      <c r="E17" s="865">
        <f t="shared" si="9"/>
        <v>3563</v>
      </c>
      <c r="F17" s="885">
        <v>2757</v>
      </c>
      <c r="G17" s="872">
        <v>556</v>
      </c>
      <c r="H17" s="862">
        <v>306</v>
      </c>
      <c r="I17" s="875">
        <v>457</v>
      </c>
      <c r="J17" s="862">
        <v>62</v>
      </c>
      <c r="K17" s="872">
        <v>30</v>
      </c>
      <c r="L17" s="481">
        <v>8789</v>
      </c>
      <c r="M17" s="872">
        <v>2217</v>
      </c>
      <c r="N17" s="862">
        <v>767</v>
      </c>
      <c r="O17" s="875">
        <v>7048</v>
      </c>
      <c r="P17" s="862">
        <v>1973</v>
      </c>
      <c r="Q17" s="872">
        <v>917</v>
      </c>
      <c r="R17" s="481">
        <v>15093</v>
      </c>
      <c r="S17" s="872">
        <v>2945</v>
      </c>
      <c r="T17" s="862">
        <v>1543</v>
      </c>
      <c r="U17" s="872" t="s">
        <v>9</v>
      </c>
      <c r="V17" s="862" t="s">
        <v>9</v>
      </c>
      <c r="W17" s="863" t="s">
        <v>9</v>
      </c>
    </row>
    <row r="18" spans="2:23" s="266" customFormat="1" ht="12">
      <c r="B18" s="880" t="s">
        <v>157</v>
      </c>
      <c r="C18" s="860">
        <f t="shared" si="6"/>
        <v>363072</v>
      </c>
      <c r="D18" s="857">
        <f t="shared" si="7"/>
        <v>93939</v>
      </c>
      <c r="E18" s="861">
        <f t="shared" si="9"/>
        <v>24507</v>
      </c>
      <c r="F18" s="869">
        <f t="shared" ref="F18:T18" si="11">+F19+F20</f>
        <v>87662</v>
      </c>
      <c r="G18" s="867">
        <f t="shared" si="11"/>
        <v>19344</v>
      </c>
      <c r="H18" s="868">
        <f t="shared" si="11"/>
        <v>5728</v>
      </c>
      <c r="I18" s="867">
        <f t="shared" si="11"/>
        <v>9193</v>
      </c>
      <c r="J18" s="868">
        <f t="shared" si="11"/>
        <v>2607</v>
      </c>
      <c r="K18" s="867">
        <f t="shared" si="11"/>
        <v>648</v>
      </c>
      <c r="L18" s="868">
        <f t="shared" si="11"/>
        <v>42883</v>
      </c>
      <c r="M18" s="867">
        <f t="shared" si="11"/>
        <v>10373</v>
      </c>
      <c r="N18" s="868">
        <f t="shared" si="11"/>
        <v>3880</v>
      </c>
      <c r="O18" s="867">
        <f t="shared" si="11"/>
        <v>65335</v>
      </c>
      <c r="P18" s="868">
        <f t="shared" si="11"/>
        <v>16868</v>
      </c>
      <c r="Q18" s="867">
        <f t="shared" si="11"/>
        <v>3042</v>
      </c>
      <c r="R18" s="868">
        <f t="shared" si="11"/>
        <v>153836</v>
      </c>
      <c r="S18" s="867">
        <f t="shared" si="11"/>
        <v>42379</v>
      </c>
      <c r="T18" s="868">
        <f t="shared" si="11"/>
        <v>11209</v>
      </c>
      <c r="U18" s="867">
        <f>+U19</f>
        <v>4163</v>
      </c>
      <c r="V18" s="868">
        <f>+V19</f>
        <v>2368</v>
      </c>
      <c r="W18" s="869" t="s">
        <v>9</v>
      </c>
    </row>
    <row r="19" spans="2:23" s="266" customFormat="1" ht="12">
      <c r="B19" s="881" t="s">
        <v>164</v>
      </c>
      <c r="C19" s="864">
        <f t="shared" si="6"/>
        <v>253363</v>
      </c>
      <c r="D19" s="858">
        <f t="shared" si="7"/>
        <v>56835</v>
      </c>
      <c r="E19" s="865">
        <f t="shared" si="9"/>
        <v>14717</v>
      </c>
      <c r="F19" s="884">
        <v>73444</v>
      </c>
      <c r="G19" s="874">
        <v>15263</v>
      </c>
      <c r="H19" s="870">
        <v>4559</v>
      </c>
      <c r="I19" s="873">
        <v>8387</v>
      </c>
      <c r="J19" s="870">
        <v>2292</v>
      </c>
      <c r="K19" s="874">
        <v>613</v>
      </c>
      <c r="L19" s="482">
        <v>33061</v>
      </c>
      <c r="M19" s="874">
        <v>8133</v>
      </c>
      <c r="N19" s="870">
        <v>2808</v>
      </c>
      <c r="O19" s="873">
        <v>55849</v>
      </c>
      <c r="P19" s="870">
        <v>13915</v>
      </c>
      <c r="Q19" s="874">
        <v>2082</v>
      </c>
      <c r="R19" s="482">
        <v>78459</v>
      </c>
      <c r="S19" s="874">
        <v>14864</v>
      </c>
      <c r="T19" s="870">
        <v>4655</v>
      </c>
      <c r="U19" s="873">
        <v>4163</v>
      </c>
      <c r="V19" s="870">
        <v>2368</v>
      </c>
      <c r="W19" s="871" t="s">
        <v>9</v>
      </c>
    </row>
    <row r="20" spans="2:23" s="266" customFormat="1" ht="12">
      <c r="B20" s="882" t="s">
        <v>155</v>
      </c>
      <c r="C20" s="879">
        <f>+F20+I20+L20+O20+R20</f>
        <v>109709</v>
      </c>
      <c r="D20" s="859">
        <f>+G20+J20+M20+P20+S20</f>
        <v>37104</v>
      </c>
      <c r="E20" s="878">
        <f t="shared" si="9"/>
        <v>9790</v>
      </c>
      <c r="F20" s="885">
        <v>14218</v>
      </c>
      <c r="G20" s="872">
        <v>4081</v>
      </c>
      <c r="H20" s="862">
        <v>1169</v>
      </c>
      <c r="I20" s="872">
        <v>806</v>
      </c>
      <c r="J20" s="862">
        <v>315</v>
      </c>
      <c r="K20" s="872">
        <v>35</v>
      </c>
      <c r="L20" s="862">
        <v>9822</v>
      </c>
      <c r="M20" s="872">
        <v>2240</v>
      </c>
      <c r="N20" s="862">
        <v>1072</v>
      </c>
      <c r="O20" s="872">
        <v>9486</v>
      </c>
      <c r="P20" s="862">
        <v>2953</v>
      </c>
      <c r="Q20" s="872">
        <v>960</v>
      </c>
      <c r="R20" s="862">
        <v>75377</v>
      </c>
      <c r="S20" s="872">
        <v>27515</v>
      </c>
      <c r="T20" s="862">
        <v>6554</v>
      </c>
      <c r="U20" s="872" t="s">
        <v>9</v>
      </c>
      <c r="V20" s="862" t="s">
        <v>9</v>
      </c>
      <c r="W20" s="863" t="s">
        <v>9</v>
      </c>
    </row>
    <row r="21" spans="2:23" s="266" customFormat="1" ht="12">
      <c r="B21" s="880" t="s">
        <v>158</v>
      </c>
      <c r="C21" s="864">
        <f t="shared" si="6"/>
        <v>734459</v>
      </c>
      <c r="D21" s="858">
        <f t="shared" si="7"/>
        <v>170249</v>
      </c>
      <c r="E21" s="865">
        <f t="shared" si="8"/>
        <v>48712</v>
      </c>
      <c r="F21" s="869">
        <f t="shared" ref="F21:W21" si="12">+F22+F23</f>
        <v>158393</v>
      </c>
      <c r="G21" s="867">
        <f t="shared" si="12"/>
        <v>33700</v>
      </c>
      <c r="H21" s="868">
        <f t="shared" si="12"/>
        <v>7775</v>
      </c>
      <c r="I21" s="867">
        <f t="shared" si="12"/>
        <v>14511</v>
      </c>
      <c r="J21" s="868">
        <f t="shared" si="12"/>
        <v>2736</v>
      </c>
      <c r="K21" s="867">
        <f t="shared" si="12"/>
        <v>856</v>
      </c>
      <c r="L21" s="868">
        <f t="shared" si="12"/>
        <v>110806</v>
      </c>
      <c r="M21" s="867">
        <f t="shared" si="12"/>
        <v>30699</v>
      </c>
      <c r="N21" s="868">
        <f t="shared" si="12"/>
        <v>7905</v>
      </c>
      <c r="O21" s="867">
        <f t="shared" si="12"/>
        <v>128505</v>
      </c>
      <c r="P21" s="868">
        <f t="shared" si="12"/>
        <v>31346</v>
      </c>
      <c r="Q21" s="867">
        <f t="shared" si="12"/>
        <v>8207</v>
      </c>
      <c r="R21" s="868">
        <f t="shared" si="12"/>
        <v>320694</v>
      </c>
      <c r="S21" s="867">
        <f t="shared" si="12"/>
        <v>70895</v>
      </c>
      <c r="T21" s="868">
        <f t="shared" si="12"/>
        <v>23961</v>
      </c>
      <c r="U21" s="867">
        <f t="shared" si="12"/>
        <v>1550</v>
      </c>
      <c r="V21" s="868">
        <f t="shared" si="12"/>
        <v>873</v>
      </c>
      <c r="W21" s="869">
        <f t="shared" si="12"/>
        <v>8</v>
      </c>
    </row>
    <row r="22" spans="2:23" s="266" customFormat="1" ht="12">
      <c r="B22" s="881" t="s">
        <v>164</v>
      </c>
      <c r="C22" s="864">
        <f t="shared" si="6"/>
        <v>549195</v>
      </c>
      <c r="D22" s="858">
        <f t="shared" si="7"/>
        <v>119082</v>
      </c>
      <c r="E22" s="865">
        <f t="shared" si="8"/>
        <v>28086</v>
      </c>
      <c r="F22" s="884">
        <v>125211</v>
      </c>
      <c r="G22" s="874">
        <v>25417</v>
      </c>
      <c r="H22" s="870">
        <v>4633</v>
      </c>
      <c r="I22" s="873">
        <v>12826</v>
      </c>
      <c r="J22" s="870">
        <v>2286</v>
      </c>
      <c r="K22" s="874">
        <v>662</v>
      </c>
      <c r="L22" s="482">
        <v>79843</v>
      </c>
      <c r="M22" s="874">
        <v>21138</v>
      </c>
      <c r="N22" s="870">
        <v>4075</v>
      </c>
      <c r="O22" s="873">
        <v>98665</v>
      </c>
      <c r="P22" s="870">
        <v>23544</v>
      </c>
      <c r="Q22" s="874">
        <v>4552</v>
      </c>
      <c r="R22" s="482">
        <v>232480</v>
      </c>
      <c r="S22" s="874">
        <v>46582</v>
      </c>
      <c r="T22" s="870">
        <v>14161</v>
      </c>
      <c r="U22" s="873">
        <v>170</v>
      </c>
      <c r="V22" s="870">
        <v>115</v>
      </c>
      <c r="W22" s="871">
        <v>3</v>
      </c>
    </row>
    <row r="23" spans="2:23" s="266" customFormat="1" ht="12">
      <c r="B23" s="882" t="s">
        <v>155</v>
      </c>
      <c r="C23" s="864">
        <f t="shared" si="6"/>
        <v>185264</v>
      </c>
      <c r="D23" s="858">
        <f t="shared" si="7"/>
        <v>51167</v>
      </c>
      <c r="E23" s="865">
        <f t="shared" si="8"/>
        <v>20626</v>
      </c>
      <c r="F23" s="863">
        <v>33182</v>
      </c>
      <c r="G23" s="872">
        <v>8283</v>
      </c>
      <c r="H23" s="862">
        <v>3142</v>
      </c>
      <c r="I23" s="872">
        <v>1685</v>
      </c>
      <c r="J23" s="862">
        <v>450</v>
      </c>
      <c r="K23" s="872">
        <v>194</v>
      </c>
      <c r="L23" s="862">
        <v>30963</v>
      </c>
      <c r="M23" s="872">
        <v>9561</v>
      </c>
      <c r="N23" s="862">
        <v>3830</v>
      </c>
      <c r="O23" s="872">
        <v>29840</v>
      </c>
      <c r="P23" s="862">
        <v>7802</v>
      </c>
      <c r="Q23" s="872">
        <v>3655</v>
      </c>
      <c r="R23" s="862">
        <v>88214</v>
      </c>
      <c r="S23" s="872">
        <v>24313</v>
      </c>
      <c r="T23" s="862">
        <v>9800</v>
      </c>
      <c r="U23" s="872">
        <v>1380</v>
      </c>
      <c r="V23" s="862">
        <v>758</v>
      </c>
      <c r="W23" s="863">
        <v>5</v>
      </c>
    </row>
    <row r="24" spans="2:23" s="266" customFormat="1" ht="12">
      <c r="B24" s="883" t="s">
        <v>159</v>
      </c>
      <c r="C24" s="860">
        <f t="shared" ref="C24:E25" si="13">+F24+I24+L24+O24+R24</f>
        <v>101783</v>
      </c>
      <c r="D24" s="857">
        <f t="shared" si="13"/>
        <v>24878</v>
      </c>
      <c r="E24" s="861">
        <f t="shared" si="13"/>
        <v>6124</v>
      </c>
      <c r="F24" s="869">
        <f>+F25+F26</f>
        <v>22703</v>
      </c>
      <c r="G24" s="867">
        <f>+G25+G26</f>
        <v>4823</v>
      </c>
      <c r="H24" s="868">
        <f>+H25+H26</f>
        <v>1012</v>
      </c>
      <c r="I24" s="867">
        <f>+I25</f>
        <v>6452</v>
      </c>
      <c r="J24" s="868">
        <f>+J25</f>
        <v>1325</v>
      </c>
      <c r="K24" s="867">
        <f>+K25</f>
        <v>250</v>
      </c>
      <c r="L24" s="868">
        <f t="shared" ref="L24:T24" si="14">+L25+L26</f>
        <v>14772</v>
      </c>
      <c r="M24" s="867">
        <f t="shared" si="14"/>
        <v>4133</v>
      </c>
      <c r="N24" s="868">
        <f t="shared" si="14"/>
        <v>1175</v>
      </c>
      <c r="O24" s="867">
        <f t="shared" si="14"/>
        <v>14035</v>
      </c>
      <c r="P24" s="868">
        <f t="shared" si="14"/>
        <v>3905</v>
      </c>
      <c r="Q24" s="867">
        <f t="shared" si="14"/>
        <v>1266</v>
      </c>
      <c r="R24" s="868">
        <f t="shared" si="14"/>
        <v>43821</v>
      </c>
      <c r="S24" s="867">
        <f t="shared" si="14"/>
        <v>10692</v>
      </c>
      <c r="T24" s="868">
        <f t="shared" si="14"/>
        <v>2421</v>
      </c>
      <c r="U24" s="867" t="s">
        <v>9</v>
      </c>
      <c r="V24" s="868" t="s">
        <v>9</v>
      </c>
      <c r="W24" s="869" t="s">
        <v>9</v>
      </c>
    </row>
    <row r="25" spans="2:23" s="266" customFormat="1" ht="12">
      <c r="B25" s="881" t="s">
        <v>164</v>
      </c>
      <c r="C25" s="864">
        <f t="shared" si="13"/>
        <v>89987</v>
      </c>
      <c r="D25" s="858">
        <f t="shared" si="13"/>
        <v>21844</v>
      </c>
      <c r="E25" s="865">
        <f t="shared" si="13"/>
        <v>5166</v>
      </c>
      <c r="F25" s="884">
        <v>21343</v>
      </c>
      <c r="G25" s="874">
        <v>4512</v>
      </c>
      <c r="H25" s="870">
        <v>974</v>
      </c>
      <c r="I25" s="873">
        <v>6452</v>
      </c>
      <c r="J25" s="870">
        <v>1325</v>
      </c>
      <c r="K25" s="874">
        <v>250</v>
      </c>
      <c r="L25" s="482">
        <v>13427</v>
      </c>
      <c r="M25" s="874">
        <v>3679</v>
      </c>
      <c r="N25" s="870">
        <v>1065</v>
      </c>
      <c r="O25" s="873">
        <v>10839</v>
      </c>
      <c r="P25" s="870">
        <v>2953</v>
      </c>
      <c r="Q25" s="874">
        <v>906</v>
      </c>
      <c r="R25" s="482">
        <v>37926</v>
      </c>
      <c r="S25" s="874">
        <v>9375</v>
      </c>
      <c r="T25" s="870">
        <v>1971</v>
      </c>
      <c r="U25" s="873" t="s">
        <v>9</v>
      </c>
      <c r="V25" s="870" t="s">
        <v>9</v>
      </c>
      <c r="W25" s="871" t="s">
        <v>9</v>
      </c>
    </row>
    <row r="26" spans="2:23" s="266" customFormat="1" ht="12">
      <c r="B26" s="881" t="s">
        <v>155</v>
      </c>
      <c r="C26" s="879">
        <f>+F26+L26+O26+R26</f>
        <v>11796</v>
      </c>
      <c r="D26" s="859">
        <f>+G26+M26+P26+S26</f>
        <v>3034</v>
      </c>
      <c r="E26" s="878">
        <f>+H26+N26+Q26+T26</f>
        <v>958</v>
      </c>
      <c r="F26" s="863">
        <v>1360</v>
      </c>
      <c r="G26" s="872">
        <v>311</v>
      </c>
      <c r="H26" s="862">
        <v>38</v>
      </c>
      <c r="I26" s="872" t="s">
        <v>9</v>
      </c>
      <c r="J26" s="862" t="s">
        <v>9</v>
      </c>
      <c r="K26" s="872" t="s">
        <v>9</v>
      </c>
      <c r="L26" s="862">
        <v>1345</v>
      </c>
      <c r="M26" s="872">
        <v>454</v>
      </c>
      <c r="N26" s="862">
        <v>110</v>
      </c>
      <c r="O26" s="872">
        <v>3196</v>
      </c>
      <c r="P26" s="862">
        <v>952</v>
      </c>
      <c r="Q26" s="872">
        <v>360</v>
      </c>
      <c r="R26" s="862">
        <v>5895</v>
      </c>
      <c r="S26" s="872">
        <v>1317</v>
      </c>
      <c r="T26" s="862">
        <v>450</v>
      </c>
      <c r="U26" s="872" t="s">
        <v>9</v>
      </c>
      <c r="V26" s="862" t="s">
        <v>9</v>
      </c>
      <c r="W26" s="863" t="s">
        <v>9</v>
      </c>
    </row>
    <row r="27" spans="2:23" s="266" customFormat="1" ht="12">
      <c r="B27" s="880" t="s">
        <v>160</v>
      </c>
      <c r="C27" s="864">
        <f t="shared" ref="C27:E28" si="15">+F27+I27+L27+O27+R27</f>
        <v>176868</v>
      </c>
      <c r="D27" s="858">
        <f t="shared" si="15"/>
        <v>38388</v>
      </c>
      <c r="E27" s="865">
        <f t="shared" si="15"/>
        <v>7910</v>
      </c>
      <c r="F27" s="869">
        <f>+F28+F29</f>
        <v>43368</v>
      </c>
      <c r="G27" s="867">
        <f>+G28+G29</f>
        <v>9252</v>
      </c>
      <c r="H27" s="868">
        <f>+H28+H29</f>
        <v>1699</v>
      </c>
      <c r="I27" s="867">
        <f>+I28+I29</f>
        <v>8542</v>
      </c>
      <c r="J27" s="868">
        <f>+J28</f>
        <v>2365</v>
      </c>
      <c r="K27" s="867">
        <f t="shared" ref="K27:T27" si="16">+K28+K29</f>
        <v>366</v>
      </c>
      <c r="L27" s="868">
        <f t="shared" si="16"/>
        <v>21189</v>
      </c>
      <c r="M27" s="867">
        <f t="shared" si="16"/>
        <v>3822</v>
      </c>
      <c r="N27" s="868">
        <f t="shared" si="16"/>
        <v>1083</v>
      </c>
      <c r="O27" s="867">
        <f t="shared" si="16"/>
        <v>35773</v>
      </c>
      <c r="P27" s="868">
        <f t="shared" si="16"/>
        <v>8984</v>
      </c>
      <c r="Q27" s="867">
        <f t="shared" si="16"/>
        <v>1639</v>
      </c>
      <c r="R27" s="868">
        <f t="shared" si="16"/>
        <v>67996</v>
      </c>
      <c r="S27" s="867">
        <f t="shared" si="16"/>
        <v>13965</v>
      </c>
      <c r="T27" s="868">
        <f t="shared" si="16"/>
        <v>3123</v>
      </c>
      <c r="U27" s="867" t="s">
        <v>9</v>
      </c>
      <c r="V27" s="868" t="s">
        <v>9</v>
      </c>
      <c r="W27" s="869" t="s">
        <v>9</v>
      </c>
    </row>
    <row r="28" spans="2:23" s="266" customFormat="1" ht="12">
      <c r="B28" s="881" t="s">
        <v>164</v>
      </c>
      <c r="C28" s="864">
        <f t="shared" si="15"/>
        <v>141433</v>
      </c>
      <c r="D28" s="858">
        <f t="shared" si="15"/>
        <v>30500</v>
      </c>
      <c r="E28" s="865">
        <f t="shared" si="15"/>
        <v>5746</v>
      </c>
      <c r="F28" s="884">
        <v>38912</v>
      </c>
      <c r="G28" s="874">
        <v>8226</v>
      </c>
      <c r="H28" s="870">
        <v>1341</v>
      </c>
      <c r="I28" s="873">
        <v>8537</v>
      </c>
      <c r="J28" s="870">
        <v>2365</v>
      </c>
      <c r="K28" s="874">
        <v>362</v>
      </c>
      <c r="L28" s="482">
        <v>19493</v>
      </c>
      <c r="M28" s="874">
        <v>3354</v>
      </c>
      <c r="N28" s="870">
        <v>997</v>
      </c>
      <c r="O28" s="873">
        <v>31049</v>
      </c>
      <c r="P28" s="870">
        <v>7739</v>
      </c>
      <c r="Q28" s="874">
        <v>1335</v>
      </c>
      <c r="R28" s="482">
        <v>43442</v>
      </c>
      <c r="S28" s="874">
        <v>8816</v>
      </c>
      <c r="T28" s="870">
        <v>1711</v>
      </c>
      <c r="U28" s="873" t="s">
        <v>9</v>
      </c>
      <c r="V28" s="870" t="s">
        <v>9</v>
      </c>
      <c r="W28" s="871" t="s">
        <v>9</v>
      </c>
    </row>
    <row r="29" spans="2:23" s="266" customFormat="1" ht="12">
      <c r="B29" s="882" t="s">
        <v>155</v>
      </c>
      <c r="C29" s="864">
        <f>+F29+I29+L29+O29+R29</f>
        <v>35435</v>
      </c>
      <c r="D29" s="858">
        <f>+G29+M29+P29+S29</f>
        <v>7888</v>
      </c>
      <c r="E29" s="865">
        <f>+H29+K29+N29+Q29+T29</f>
        <v>2164</v>
      </c>
      <c r="F29" s="863">
        <v>4456</v>
      </c>
      <c r="G29" s="872">
        <v>1026</v>
      </c>
      <c r="H29" s="862">
        <v>358</v>
      </c>
      <c r="I29" s="872">
        <v>5</v>
      </c>
      <c r="J29" s="862" t="s">
        <v>9</v>
      </c>
      <c r="K29" s="872">
        <v>4</v>
      </c>
      <c r="L29" s="862">
        <v>1696</v>
      </c>
      <c r="M29" s="872">
        <v>468</v>
      </c>
      <c r="N29" s="862">
        <v>86</v>
      </c>
      <c r="O29" s="872">
        <v>4724</v>
      </c>
      <c r="P29" s="862">
        <v>1245</v>
      </c>
      <c r="Q29" s="872">
        <v>304</v>
      </c>
      <c r="R29" s="862">
        <v>24554</v>
      </c>
      <c r="S29" s="872">
        <v>5149</v>
      </c>
      <c r="T29" s="862">
        <v>1412</v>
      </c>
      <c r="U29" s="872" t="s">
        <v>9</v>
      </c>
      <c r="V29" s="862" t="s">
        <v>9</v>
      </c>
      <c r="W29" s="863" t="s">
        <v>9</v>
      </c>
    </row>
    <row r="30" spans="2:23" s="266" customFormat="1" ht="12">
      <c r="B30" s="880" t="s">
        <v>161</v>
      </c>
      <c r="C30" s="860">
        <f>+F30+I30+L30+O30+R30</f>
        <v>76963</v>
      </c>
      <c r="D30" s="857">
        <f>+G30+J30+M30+P30+S30</f>
        <v>24448</v>
      </c>
      <c r="E30" s="861">
        <f>+H30+K30+N30+Q30+T30</f>
        <v>2495</v>
      </c>
      <c r="F30" s="869">
        <f>+F31+F32</f>
        <v>17198</v>
      </c>
      <c r="G30" s="867">
        <f>+G31+G32</f>
        <v>5528</v>
      </c>
      <c r="H30" s="868">
        <f>+H31+H32</f>
        <v>638</v>
      </c>
      <c r="I30" s="867">
        <f t="shared" ref="I30:N30" si="17">+I31</f>
        <v>4881</v>
      </c>
      <c r="J30" s="868">
        <f t="shared" si="17"/>
        <v>1619</v>
      </c>
      <c r="K30" s="867">
        <f t="shared" si="17"/>
        <v>201</v>
      </c>
      <c r="L30" s="868">
        <f t="shared" si="17"/>
        <v>9282</v>
      </c>
      <c r="M30" s="867">
        <f t="shared" si="17"/>
        <v>2968</v>
      </c>
      <c r="N30" s="868">
        <f t="shared" si="17"/>
        <v>477</v>
      </c>
      <c r="O30" s="867">
        <f t="shared" ref="O30:T30" si="18">+O31+O32</f>
        <v>17637</v>
      </c>
      <c r="P30" s="868">
        <f t="shared" si="18"/>
        <v>5648</v>
      </c>
      <c r="Q30" s="867">
        <f t="shared" si="18"/>
        <v>533</v>
      </c>
      <c r="R30" s="868">
        <f t="shared" si="18"/>
        <v>27965</v>
      </c>
      <c r="S30" s="867">
        <f t="shared" si="18"/>
        <v>8685</v>
      </c>
      <c r="T30" s="868">
        <f t="shared" si="18"/>
        <v>646</v>
      </c>
      <c r="U30" s="867" t="s">
        <v>9</v>
      </c>
      <c r="V30" s="868" t="s">
        <v>9</v>
      </c>
      <c r="W30" s="869" t="s">
        <v>9</v>
      </c>
    </row>
    <row r="31" spans="2:23" s="266" customFormat="1" ht="12">
      <c r="B31" s="881" t="s">
        <v>164</v>
      </c>
      <c r="C31" s="864">
        <f>+F31+I31+L31+O31+R31</f>
        <v>74729</v>
      </c>
      <c r="D31" s="858">
        <f>+G31+J31+M31+P31+S31</f>
        <v>23853</v>
      </c>
      <c r="E31" s="865">
        <f>+H31+K31+N31+Q31+T31</f>
        <v>2368</v>
      </c>
      <c r="F31" s="884">
        <v>16712</v>
      </c>
      <c r="G31" s="874">
        <v>5444</v>
      </c>
      <c r="H31" s="870">
        <v>613</v>
      </c>
      <c r="I31" s="873">
        <v>4881</v>
      </c>
      <c r="J31" s="870">
        <v>1619</v>
      </c>
      <c r="K31" s="874">
        <v>201</v>
      </c>
      <c r="L31" s="482">
        <v>9282</v>
      </c>
      <c r="M31" s="874">
        <v>2968</v>
      </c>
      <c r="N31" s="870">
        <v>477</v>
      </c>
      <c r="O31" s="873">
        <v>16638</v>
      </c>
      <c r="P31" s="870">
        <v>5416</v>
      </c>
      <c r="Q31" s="874">
        <v>466</v>
      </c>
      <c r="R31" s="482">
        <v>27216</v>
      </c>
      <c r="S31" s="874">
        <v>8406</v>
      </c>
      <c r="T31" s="870">
        <v>611</v>
      </c>
      <c r="U31" s="873" t="s">
        <v>9</v>
      </c>
      <c r="V31" s="870" t="s">
        <v>9</v>
      </c>
      <c r="W31" s="871" t="s">
        <v>9</v>
      </c>
    </row>
    <row r="32" spans="2:23" s="266" customFormat="1" ht="12">
      <c r="B32" s="882" t="s">
        <v>155</v>
      </c>
      <c r="C32" s="879">
        <f>+F32+O32+R32</f>
        <v>2234</v>
      </c>
      <c r="D32" s="859">
        <f>+G32+P32+S32</f>
        <v>595</v>
      </c>
      <c r="E32" s="878">
        <f>+H32+Q32+T32</f>
        <v>127</v>
      </c>
      <c r="F32" s="863">
        <v>486</v>
      </c>
      <c r="G32" s="872">
        <v>84</v>
      </c>
      <c r="H32" s="862">
        <v>25</v>
      </c>
      <c r="I32" s="872" t="s">
        <v>9</v>
      </c>
      <c r="J32" s="862" t="s">
        <v>9</v>
      </c>
      <c r="K32" s="872" t="s">
        <v>9</v>
      </c>
      <c r="L32" s="862" t="s">
        <v>9</v>
      </c>
      <c r="M32" s="872" t="s">
        <v>9</v>
      </c>
      <c r="N32" s="862" t="s">
        <v>9</v>
      </c>
      <c r="O32" s="872">
        <v>999</v>
      </c>
      <c r="P32" s="862">
        <v>232</v>
      </c>
      <c r="Q32" s="872">
        <v>67</v>
      </c>
      <c r="R32" s="862">
        <v>749</v>
      </c>
      <c r="S32" s="872">
        <v>279</v>
      </c>
      <c r="T32" s="862">
        <v>35</v>
      </c>
      <c r="U32" s="872" t="s">
        <v>9</v>
      </c>
      <c r="V32" s="862" t="s">
        <v>9</v>
      </c>
      <c r="W32" s="863" t="s">
        <v>9</v>
      </c>
    </row>
    <row r="33" spans="2:26">
      <c r="F33" s="855"/>
      <c r="G33" s="855"/>
      <c r="H33" s="855"/>
      <c r="I33" s="855"/>
      <c r="J33" s="855"/>
      <c r="K33" s="855"/>
      <c r="L33" s="855"/>
      <c r="M33" s="855"/>
      <c r="N33" s="855"/>
      <c r="O33" s="855"/>
      <c r="P33" s="855"/>
      <c r="Q33" s="855"/>
      <c r="R33" s="855"/>
      <c r="S33" s="855"/>
      <c r="T33" s="855"/>
      <c r="U33" s="855"/>
      <c r="V33" s="855"/>
      <c r="W33" s="855"/>
      <c r="X33" s="855"/>
      <c r="Y33" s="855"/>
      <c r="Z33" s="855"/>
    </row>
    <row r="34" spans="2:26" s="3" customFormat="1" ht="14.25">
      <c r="B34" s="534" t="s">
        <v>26</v>
      </c>
      <c r="C34" s="856"/>
      <c r="D34" s="856"/>
      <c r="E34" s="856"/>
      <c r="F34" s="856"/>
      <c r="G34" s="856"/>
      <c r="H34" s="856"/>
      <c r="I34" s="856"/>
      <c r="J34" s="856"/>
      <c r="K34" s="856"/>
      <c r="L34" s="856"/>
      <c r="M34" s="344"/>
      <c r="N34" s="344"/>
      <c r="O34" s="305"/>
      <c r="P34" s="305"/>
      <c r="Q34" s="305"/>
      <c r="R34" s="305"/>
      <c r="S34" s="305"/>
      <c r="T34" s="305"/>
      <c r="U34" s="305"/>
      <c r="V34" s="305"/>
    </row>
    <row r="35" spans="2:26" s="3" customFormat="1">
      <c r="B35" s="10" t="s">
        <v>11</v>
      </c>
      <c r="C35" s="305"/>
      <c r="D35" s="305"/>
      <c r="E35" s="305"/>
      <c r="F35" s="305"/>
      <c r="G35" s="305"/>
      <c r="H35" s="305"/>
      <c r="I35" s="305"/>
      <c r="J35" s="305"/>
      <c r="K35" s="305"/>
      <c r="L35" s="305"/>
      <c r="M35" s="305"/>
      <c r="N35" s="305"/>
      <c r="O35" s="305"/>
      <c r="P35" s="305"/>
      <c r="Q35" s="305"/>
      <c r="R35" s="305"/>
      <c r="S35" s="305"/>
      <c r="T35" s="305"/>
      <c r="U35" s="305"/>
      <c r="V35" s="305"/>
    </row>
  </sheetData>
  <mergeCells count="10">
    <mergeCell ref="B2:Q2"/>
    <mergeCell ref="F4:W4"/>
    <mergeCell ref="C4:E5"/>
    <mergeCell ref="B4:B6"/>
    <mergeCell ref="F5:H5"/>
    <mergeCell ref="I5:K5"/>
    <mergeCell ref="L5:N5"/>
    <mergeCell ref="O5:Q5"/>
    <mergeCell ref="R5:T5"/>
    <mergeCell ref="U5:W5"/>
  </mergeCells>
  <pageMargins left="0.19685039370078741" right="0.19685039370078741" top="0.74803149606299213" bottom="0.74803149606299213" header="0.31496062992125984" footer="0.17"/>
  <pageSetup paperSize="9" scale="81" orientation="landscape" horizontalDpi="200" verticalDpi="200" r:id="rId1"/>
  <headerFooter>
    <oddFooter>&amp;C&amp;G</oddFoot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AC42"/>
  <sheetViews>
    <sheetView zoomScaleNormal="100" workbookViewId="0"/>
  </sheetViews>
  <sheetFormatPr baseColWidth="10" defaultColWidth="27.42578125" defaultRowHeight="12"/>
  <cols>
    <col min="1" max="1" width="27.7109375" style="15" customWidth="1"/>
    <col min="2" max="2" width="8.140625" style="15" customWidth="1"/>
    <col min="3" max="3" width="7.140625" style="15" customWidth="1"/>
    <col min="4" max="4" width="8.5703125" style="15" customWidth="1"/>
    <col min="5" max="5" width="6.7109375" style="15" customWidth="1"/>
    <col min="6" max="6" width="8.42578125" style="15" customWidth="1"/>
    <col min="7" max="7" width="7.42578125" style="15" customWidth="1"/>
    <col min="8" max="8" width="8.28515625" style="15" customWidth="1"/>
    <col min="9" max="9" width="7" style="15" customWidth="1"/>
    <col min="10" max="10" width="8.7109375" style="15" customWidth="1"/>
    <col min="11" max="11" width="8.140625" style="15" customWidth="1"/>
    <col min="12" max="12" width="9" style="15" customWidth="1"/>
    <col min="13" max="13" width="6.5703125" style="15" customWidth="1"/>
    <col min="14" max="14" width="8" style="15" customWidth="1"/>
    <col min="15" max="15" width="7.5703125" style="15" customWidth="1"/>
    <col min="16" max="16" width="9" style="15" customWidth="1"/>
    <col min="17" max="17" width="6.5703125" style="15" customWidth="1"/>
    <col min="18" max="18" width="8.28515625" style="15" bestFit="1" customWidth="1"/>
    <col min="19" max="19" width="7.28515625" style="15" bestFit="1" customWidth="1"/>
    <col min="20" max="20" width="8.28515625" style="15" bestFit="1" customWidth="1"/>
    <col min="21" max="21" width="6.28515625" style="15" bestFit="1" customWidth="1"/>
    <col min="22" max="22" width="8" style="15" customWidth="1"/>
    <col min="23" max="23" width="7.7109375" style="15" customWidth="1"/>
    <col min="24" max="24" width="7.5703125" style="15" customWidth="1"/>
    <col min="25" max="25" width="8.28515625" style="15" customWidth="1"/>
    <col min="26" max="29" width="7.7109375" style="15" customWidth="1"/>
    <col min="30" max="16384" width="27.42578125" style="15"/>
  </cols>
  <sheetData>
    <row r="1" spans="1:29" s="3" customFormat="1" ht="13.5" thickBot="1">
      <c r="A1" s="1098"/>
      <c r="B1" s="1098"/>
      <c r="C1" s="1098"/>
      <c r="D1" s="1098"/>
      <c r="E1" s="1098"/>
      <c r="F1" s="1098"/>
      <c r="G1" s="1098"/>
      <c r="H1" s="1098"/>
      <c r="I1" s="1098"/>
      <c r="J1" s="1098"/>
      <c r="K1" s="1098"/>
      <c r="L1" s="1098"/>
      <c r="M1" s="1098"/>
      <c r="N1" s="1098"/>
      <c r="O1" s="1098"/>
      <c r="P1" s="1098"/>
      <c r="Q1" s="1098"/>
      <c r="R1" s="1098"/>
      <c r="S1" s="1098"/>
      <c r="T1" s="1098"/>
      <c r="U1" s="1098"/>
      <c r="V1" s="1098"/>
      <c r="W1" s="1098"/>
      <c r="X1" s="1099" t="s">
        <v>491</v>
      </c>
    </row>
    <row r="2" spans="1:29" ht="28.5" customHeight="1">
      <c r="A2" s="1100" t="s">
        <v>372</v>
      </c>
      <c r="B2" s="1100"/>
      <c r="C2" s="1100"/>
      <c r="D2" s="1100"/>
      <c r="E2" s="1100"/>
      <c r="F2" s="1100"/>
      <c r="G2" s="1100"/>
      <c r="H2" s="1100"/>
      <c r="I2" s="1100"/>
      <c r="J2" s="1100"/>
      <c r="K2" s="1100"/>
      <c r="L2" s="1100"/>
      <c r="M2" s="1100"/>
      <c r="N2" s="1100"/>
      <c r="O2" s="1100"/>
      <c r="P2" s="1100"/>
    </row>
    <row r="3" spans="1:29">
      <c r="K3" s="286"/>
    </row>
    <row r="4" spans="1:29">
      <c r="A4" s="1198" t="s">
        <v>66</v>
      </c>
      <c r="B4" s="1230">
        <v>2003</v>
      </c>
      <c r="C4" s="1231"/>
      <c r="D4" s="1231"/>
      <c r="E4" s="1232"/>
      <c r="F4" s="1230">
        <v>2009</v>
      </c>
      <c r="G4" s="1231"/>
      <c r="H4" s="1231"/>
      <c r="I4" s="1232"/>
      <c r="J4" s="1230">
        <v>2010</v>
      </c>
      <c r="K4" s="1231"/>
      <c r="L4" s="1231"/>
      <c r="M4" s="1232"/>
      <c r="N4" s="1230">
        <v>2011</v>
      </c>
      <c r="O4" s="1231"/>
      <c r="P4" s="1231"/>
      <c r="Q4" s="1232"/>
      <c r="R4" s="1230">
        <v>2012</v>
      </c>
      <c r="S4" s="1231"/>
      <c r="T4" s="1231"/>
      <c r="U4" s="1232"/>
      <c r="V4" s="1230">
        <v>2013</v>
      </c>
      <c r="W4" s="1231"/>
      <c r="X4" s="1231"/>
      <c r="Y4" s="1232"/>
      <c r="Z4" s="1230">
        <v>2014</v>
      </c>
      <c r="AA4" s="1231"/>
      <c r="AB4" s="1231"/>
      <c r="AC4" s="1232"/>
    </row>
    <row r="5" spans="1:29">
      <c r="A5" s="1199"/>
      <c r="B5" s="354" t="s">
        <v>67</v>
      </c>
      <c r="C5" s="354" t="s">
        <v>68</v>
      </c>
      <c r="D5" s="354" t="s">
        <v>69</v>
      </c>
      <c r="E5" s="354" t="s">
        <v>70</v>
      </c>
      <c r="F5" s="354" t="s">
        <v>67</v>
      </c>
      <c r="G5" s="354" t="s">
        <v>68</v>
      </c>
      <c r="H5" s="354" t="s">
        <v>69</v>
      </c>
      <c r="I5" s="354" t="s">
        <v>70</v>
      </c>
      <c r="J5" s="354" t="s">
        <v>67</v>
      </c>
      <c r="K5" s="354" t="s">
        <v>68</v>
      </c>
      <c r="L5" s="354" t="s">
        <v>69</v>
      </c>
      <c r="M5" s="354" t="s">
        <v>70</v>
      </c>
      <c r="N5" s="354" t="s">
        <v>67</v>
      </c>
      <c r="O5" s="354" t="s">
        <v>68</v>
      </c>
      <c r="P5" s="354" t="s">
        <v>69</v>
      </c>
      <c r="Q5" s="354" t="s">
        <v>70</v>
      </c>
      <c r="R5" s="354" t="s">
        <v>67</v>
      </c>
      <c r="S5" s="354" t="s">
        <v>68</v>
      </c>
      <c r="T5" s="354" t="s">
        <v>69</v>
      </c>
      <c r="U5" s="354" t="s">
        <v>70</v>
      </c>
      <c r="V5" s="357" t="s">
        <v>67</v>
      </c>
      <c r="W5" s="357" t="s">
        <v>68</v>
      </c>
      <c r="X5" s="357" t="s">
        <v>69</v>
      </c>
      <c r="Y5" s="357" t="s">
        <v>70</v>
      </c>
      <c r="Z5" s="663" t="s">
        <v>67</v>
      </c>
      <c r="AA5" s="663" t="s">
        <v>68</v>
      </c>
      <c r="AB5" s="663" t="s">
        <v>69</v>
      </c>
      <c r="AC5" s="663" t="s">
        <v>70</v>
      </c>
    </row>
    <row r="6" spans="1:29" ht="3.75" customHeight="1">
      <c r="A6" s="119"/>
      <c r="B6" s="119"/>
      <c r="C6" s="119"/>
      <c r="D6" s="119"/>
      <c r="E6" s="119"/>
      <c r="F6" s="119"/>
      <c r="G6" s="119"/>
      <c r="H6" s="119"/>
      <c r="I6" s="119"/>
      <c r="J6" s="119"/>
      <c r="K6" s="119"/>
      <c r="L6" s="119"/>
      <c r="M6" s="119"/>
    </row>
    <row r="7" spans="1:29">
      <c r="A7" s="120" t="s">
        <v>71</v>
      </c>
      <c r="B7" s="121">
        <v>149884</v>
      </c>
      <c r="C7" s="120">
        <v>34882</v>
      </c>
      <c r="D7" s="121">
        <v>115002</v>
      </c>
      <c r="E7" s="122">
        <v>5068</v>
      </c>
      <c r="F7" s="121">
        <v>168146</v>
      </c>
      <c r="G7" s="123">
        <v>35477</v>
      </c>
      <c r="H7" s="121">
        <v>132669</v>
      </c>
      <c r="I7" s="122">
        <v>6067</v>
      </c>
      <c r="J7" s="122">
        <v>175366</v>
      </c>
      <c r="K7" s="123">
        <v>35074</v>
      </c>
      <c r="L7" s="121">
        <v>140292</v>
      </c>
      <c r="M7" s="122">
        <v>6162</v>
      </c>
      <c r="N7" s="122">
        <v>179612</v>
      </c>
      <c r="O7" s="123">
        <v>34942</v>
      </c>
      <c r="P7" s="121">
        <v>144670</v>
      </c>
      <c r="Q7" s="122">
        <v>6808</v>
      </c>
      <c r="R7" s="355">
        <v>183694</v>
      </c>
      <c r="S7" s="355">
        <v>36662</v>
      </c>
      <c r="T7" s="355">
        <v>147032</v>
      </c>
      <c r="U7" s="355">
        <v>6600</v>
      </c>
      <c r="V7" s="373">
        <v>182185</v>
      </c>
      <c r="W7" s="373">
        <v>34732</v>
      </c>
      <c r="X7" s="373">
        <v>147453</v>
      </c>
      <c r="Y7" s="373">
        <v>6641</v>
      </c>
      <c r="Z7" s="373">
        <f>+Z9+Z34</f>
        <v>188030</v>
      </c>
      <c r="AA7" s="373">
        <f>+AA9+AA34</f>
        <v>37205</v>
      </c>
      <c r="AB7" s="373">
        <f>+AB9+AB34</f>
        <v>150825</v>
      </c>
      <c r="AC7" s="373">
        <f>+AC9+AC34</f>
        <v>7143</v>
      </c>
    </row>
    <row r="8" spans="1:29" ht="3.75" customHeight="1">
      <c r="A8" s="124"/>
      <c r="B8" s="124"/>
      <c r="C8" s="124"/>
      <c r="D8" s="124"/>
      <c r="E8" s="124"/>
      <c r="F8" s="124"/>
      <c r="G8" s="124"/>
      <c r="H8" s="124"/>
      <c r="I8" s="124"/>
      <c r="J8" s="124"/>
      <c r="K8" s="124"/>
      <c r="L8" s="124"/>
      <c r="M8" s="124"/>
      <c r="N8" s="124"/>
      <c r="O8" s="124"/>
      <c r="P8" s="124"/>
      <c r="Q8" s="124"/>
      <c r="R8" s="264"/>
    </row>
    <row r="9" spans="1:29">
      <c r="A9" s="121" t="s">
        <v>72</v>
      </c>
      <c r="B9" s="121">
        <v>124455</v>
      </c>
      <c r="C9" s="121">
        <v>29009</v>
      </c>
      <c r="D9" s="120">
        <v>95446</v>
      </c>
      <c r="E9" s="121">
        <v>4120</v>
      </c>
      <c r="F9" s="121">
        <v>138576</v>
      </c>
      <c r="G9" s="122">
        <v>30079</v>
      </c>
      <c r="H9" s="121">
        <v>108497</v>
      </c>
      <c r="I9" s="121">
        <v>4924</v>
      </c>
      <c r="J9" s="121">
        <v>145280</v>
      </c>
      <c r="K9" s="121">
        <v>29993</v>
      </c>
      <c r="L9" s="121">
        <v>115287</v>
      </c>
      <c r="M9" s="121">
        <v>4878</v>
      </c>
      <c r="N9" s="121">
        <v>148992</v>
      </c>
      <c r="O9" s="121">
        <v>30157</v>
      </c>
      <c r="P9" s="121">
        <v>118835</v>
      </c>
      <c r="Q9" s="121">
        <v>5457</v>
      </c>
      <c r="R9" s="355">
        <v>152713</v>
      </c>
      <c r="S9" s="355">
        <v>31836</v>
      </c>
      <c r="T9" s="355">
        <v>120877</v>
      </c>
      <c r="U9" s="355">
        <v>5239</v>
      </c>
      <c r="V9" s="373">
        <v>151885</v>
      </c>
      <c r="W9" s="373">
        <v>29969</v>
      </c>
      <c r="X9" s="373">
        <v>121916</v>
      </c>
      <c r="Y9" s="373">
        <v>5050</v>
      </c>
      <c r="Z9" s="373">
        <f>SUM(Z10:Z32)</f>
        <v>158083</v>
      </c>
      <c r="AA9" s="373">
        <f>SUM(AA10:AA32)</f>
        <v>32705</v>
      </c>
      <c r="AB9" s="373">
        <f>SUM(AB10:AB32)</f>
        <v>125378</v>
      </c>
      <c r="AC9" s="373">
        <f>SUM(AC10:AC32)</f>
        <v>5483</v>
      </c>
    </row>
    <row r="10" spans="1:29">
      <c r="A10" s="125" t="s">
        <v>73</v>
      </c>
      <c r="B10" s="126">
        <v>1703</v>
      </c>
      <c r="C10" s="381">
        <v>359</v>
      </c>
      <c r="D10" s="126">
        <v>1344</v>
      </c>
      <c r="E10" s="127">
        <v>57</v>
      </c>
      <c r="F10" s="129">
        <v>1539</v>
      </c>
      <c r="G10" s="126">
        <v>250</v>
      </c>
      <c r="H10" s="381">
        <v>1289</v>
      </c>
      <c r="I10" s="128">
        <v>53</v>
      </c>
      <c r="J10" s="126">
        <v>1562</v>
      </c>
      <c r="K10" s="381">
        <v>269</v>
      </c>
      <c r="L10" s="126">
        <v>1293</v>
      </c>
      <c r="M10" s="381">
        <v>67</v>
      </c>
      <c r="N10" s="383">
        <v>1561</v>
      </c>
      <c r="O10" s="126">
        <v>293</v>
      </c>
      <c r="P10" s="381">
        <v>1268</v>
      </c>
      <c r="Q10" s="128">
        <v>57</v>
      </c>
      <c r="R10" s="127">
        <v>1636</v>
      </c>
      <c r="S10" s="381">
        <v>317</v>
      </c>
      <c r="T10" s="126">
        <v>1319</v>
      </c>
      <c r="U10" s="385">
        <v>72</v>
      </c>
      <c r="V10" s="381">
        <v>1642</v>
      </c>
      <c r="W10" s="381">
        <v>294</v>
      </c>
      <c r="X10" s="381">
        <v>1348</v>
      </c>
      <c r="Y10" s="381">
        <v>84</v>
      </c>
      <c r="Z10" s="696">
        <v>1624</v>
      </c>
      <c r="AA10" s="688">
        <v>275</v>
      </c>
      <c r="AB10" s="696">
        <v>1349</v>
      </c>
      <c r="AC10" s="689">
        <v>78</v>
      </c>
    </row>
    <row r="11" spans="1:29">
      <c r="A11" s="129" t="s">
        <v>74</v>
      </c>
      <c r="B11" s="126">
        <v>679</v>
      </c>
      <c r="C11" s="129">
        <v>177</v>
      </c>
      <c r="D11" s="126">
        <v>502</v>
      </c>
      <c r="E11" s="127">
        <v>55</v>
      </c>
      <c r="F11" s="129">
        <v>1313</v>
      </c>
      <c r="G11" s="126">
        <v>321</v>
      </c>
      <c r="H11" s="129">
        <v>992</v>
      </c>
      <c r="I11" s="128">
        <v>25</v>
      </c>
      <c r="J11" s="126">
        <v>1780</v>
      </c>
      <c r="K11" s="129">
        <v>476</v>
      </c>
      <c r="L11" s="126">
        <v>1304</v>
      </c>
      <c r="M11" s="129">
        <v>64</v>
      </c>
      <c r="N11" s="128">
        <v>1792</v>
      </c>
      <c r="O11" s="126">
        <v>462</v>
      </c>
      <c r="P11" s="129">
        <v>1330</v>
      </c>
      <c r="Q11" s="128">
        <v>50</v>
      </c>
      <c r="R11" s="127">
        <v>1930</v>
      </c>
      <c r="S11" s="129">
        <v>486</v>
      </c>
      <c r="T11" s="126">
        <v>1444</v>
      </c>
      <c r="U11" s="127">
        <v>62</v>
      </c>
      <c r="V11" s="129">
        <v>2134</v>
      </c>
      <c r="W11" s="126">
        <v>486</v>
      </c>
      <c r="X11" s="129">
        <v>1648</v>
      </c>
      <c r="Y11" s="128">
        <v>77</v>
      </c>
      <c r="Z11" s="697">
        <v>2191</v>
      </c>
      <c r="AA11" s="691">
        <v>446</v>
      </c>
      <c r="AB11" s="697">
        <v>1745</v>
      </c>
      <c r="AC11" s="692">
        <v>82</v>
      </c>
    </row>
    <row r="12" spans="1:29">
      <c r="A12" s="129" t="s">
        <v>75</v>
      </c>
      <c r="B12" s="126">
        <v>3488</v>
      </c>
      <c r="C12" s="129">
        <v>871</v>
      </c>
      <c r="D12" s="126">
        <v>2617</v>
      </c>
      <c r="E12" s="127">
        <v>140</v>
      </c>
      <c r="F12" s="129">
        <v>3256</v>
      </c>
      <c r="G12" s="126">
        <v>832</v>
      </c>
      <c r="H12" s="129">
        <v>2424</v>
      </c>
      <c r="I12" s="128">
        <v>141</v>
      </c>
      <c r="J12" s="126">
        <v>3449</v>
      </c>
      <c r="K12" s="129">
        <v>792</v>
      </c>
      <c r="L12" s="126">
        <v>2657</v>
      </c>
      <c r="M12" s="129">
        <v>140</v>
      </c>
      <c r="N12" s="128">
        <v>3600</v>
      </c>
      <c r="O12" s="126">
        <v>750</v>
      </c>
      <c r="P12" s="129">
        <v>2850</v>
      </c>
      <c r="Q12" s="128">
        <v>141</v>
      </c>
      <c r="R12" s="127">
        <v>3675</v>
      </c>
      <c r="S12" s="129">
        <v>835</v>
      </c>
      <c r="T12" s="126">
        <v>2840</v>
      </c>
      <c r="U12" s="127">
        <v>152</v>
      </c>
      <c r="V12" s="129">
        <v>3706</v>
      </c>
      <c r="W12" s="126">
        <v>774</v>
      </c>
      <c r="X12" s="129">
        <v>2932</v>
      </c>
      <c r="Y12" s="128">
        <v>156</v>
      </c>
      <c r="Z12" s="697">
        <v>3786</v>
      </c>
      <c r="AA12" s="691">
        <v>769</v>
      </c>
      <c r="AB12" s="697">
        <v>3017</v>
      </c>
      <c r="AC12" s="692">
        <v>158</v>
      </c>
    </row>
    <row r="13" spans="1:29">
      <c r="A13" s="129" t="s">
        <v>76</v>
      </c>
      <c r="B13" s="126">
        <v>173</v>
      </c>
      <c r="C13" s="129">
        <v>52</v>
      </c>
      <c r="D13" s="126">
        <v>121</v>
      </c>
      <c r="E13" s="382" t="s">
        <v>9</v>
      </c>
      <c r="F13" s="129">
        <v>356</v>
      </c>
      <c r="G13" s="126">
        <v>150</v>
      </c>
      <c r="H13" s="129">
        <v>206</v>
      </c>
      <c r="I13" s="128">
        <v>11</v>
      </c>
      <c r="J13" s="126">
        <v>488</v>
      </c>
      <c r="K13" s="129">
        <v>235</v>
      </c>
      <c r="L13" s="126">
        <v>253</v>
      </c>
      <c r="M13" s="129">
        <v>8</v>
      </c>
      <c r="N13" s="128">
        <v>618</v>
      </c>
      <c r="O13" s="126">
        <v>279</v>
      </c>
      <c r="P13" s="129">
        <v>339</v>
      </c>
      <c r="Q13" s="128">
        <v>17</v>
      </c>
      <c r="R13" s="127">
        <v>765</v>
      </c>
      <c r="S13" s="129">
        <v>320</v>
      </c>
      <c r="T13" s="126">
        <v>445</v>
      </c>
      <c r="U13" s="127">
        <v>6</v>
      </c>
      <c r="V13" s="129">
        <v>901</v>
      </c>
      <c r="W13" s="126">
        <v>325</v>
      </c>
      <c r="X13" s="129">
        <v>576</v>
      </c>
      <c r="Y13" s="128">
        <v>18</v>
      </c>
      <c r="Z13" s="697">
        <v>1168</v>
      </c>
      <c r="AA13" s="691">
        <v>493</v>
      </c>
      <c r="AB13" s="697">
        <v>675</v>
      </c>
      <c r="AC13" s="692">
        <v>19</v>
      </c>
    </row>
    <row r="14" spans="1:29">
      <c r="A14" s="129" t="s">
        <v>77</v>
      </c>
      <c r="B14" s="126">
        <v>1757</v>
      </c>
      <c r="C14" s="129">
        <v>492</v>
      </c>
      <c r="D14" s="126">
        <v>1265</v>
      </c>
      <c r="E14" s="382">
        <v>54</v>
      </c>
      <c r="F14" s="129">
        <v>1826</v>
      </c>
      <c r="G14" s="126">
        <v>265</v>
      </c>
      <c r="H14" s="129">
        <v>1561</v>
      </c>
      <c r="I14" s="128">
        <v>54</v>
      </c>
      <c r="J14" s="126">
        <v>2410</v>
      </c>
      <c r="K14" s="129">
        <v>878</v>
      </c>
      <c r="L14" s="126">
        <v>1532</v>
      </c>
      <c r="M14" s="129">
        <v>63</v>
      </c>
      <c r="N14" s="128">
        <v>1939</v>
      </c>
      <c r="O14" s="126">
        <v>359</v>
      </c>
      <c r="P14" s="129">
        <v>1580</v>
      </c>
      <c r="Q14" s="128">
        <v>108</v>
      </c>
      <c r="R14" s="127">
        <v>2152</v>
      </c>
      <c r="S14" s="129">
        <v>503</v>
      </c>
      <c r="T14" s="126">
        <v>1649</v>
      </c>
      <c r="U14" s="127">
        <v>90</v>
      </c>
      <c r="V14" s="129">
        <v>2188</v>
      </c>
      <c r="W14" s="126">
        <v>464</v>
      </c>
      <c r="X14" s="129">
        <v>1724</v>
      </c>
      <c r="Y14" s="128">
        <v>74</v>
      </c>
      <c r="Z14" s="697">
        <v>2301</v>
      </c>
      <c r="AA14" s="691">
        <v>514</v>
      </c>
      <c r="AB14" s="697">
        <v>1787</v>
      </c>
      <c r="AC14" s="692">
        <v>83</v>
      </c>
    </row>
    <row r="15" spans="1:29">
      <c r="A15" s="129" t="s">
        <v>78</v>
      </c>
      <c r="B15" s="126">
        <v>273</v>
      </c>
      <c r="C15" s="129">
        <v>148</v>
      </c>
      <c r="D15" s="126">
        <v>125</v>
      </c>
      <c r="E15" s="382" t="s">
        <v>9</v>
      </c>
      <c r="F15" s="129">
        <v>71</v>
      </c>
      <c r="G15" s="126">
        <v>43</v>
      </c>
      <c r="H15" s="129">
        <v>28</v>
      </c>
      <c r="I15" s="263" t="s">
        <v>9</v>
      </c>
      <c r="J15" s="126">
        <v>78</v>
      </c>
      <c r="K15" s="129">
        <v>28</v>
      </c>
      <c r="L15" s="126">
        <v>50</v>
      </c>
      <c r="M15" s="384" t="s">
        <v>9</v>
      </c>
      <c r="N15" s="128">
        <v>78</v>
      </c>
      <c r="O15" s="126">
        <v>26</v>
      </c>
      <c r="P15" s="129">
        <v>52</v>
      </c>
      <c r="Q15" s="263" t="s">
        <v>9</v>
      </c>
      <c r="R15" s="127">
        <v>71</v>
      </c>
      <c r="S15" s="129">
        <v>28</v>
      </c>
      <c r="T15" s="126">
        <v>43</v>
      </c>
      <c r="U15" s="382" t="s">
        <v>9</v>
      </c>
      <c r="V15" s="129">
        <v>62</v>
      </c>
      <c r="W15" s="126">
        <v>21</v>
      </c>
      <c r="X15" s="129">
        <v>41</v>
      </c>
      <c r="Y15" s="128">
        <v>0</v>
      </c>
      <c r="Z15" s="697">
        <v>46</v>
      </c>
      <c r="AA15" s="691">
        <v>14</v>
      </c>
      <c r="AB15" s="697">
        <v>32</v>
      </c>
      <c r="AC15" s="128">
        <v>0</v>
      </c>
    </row>
    <row r="16" spans="1:29">
      <c r="A16" s="129" t="s">
        <v>79</v>
      </c>
      <c r="B16" s="126">
        <v>12763</v>
      </c>
      <c r="C16" s="129">
        <v>2303</v>
      </c>
      <c r="D16" s="126">
        <v>10460</v>
      </c>
      <c r="E16" s="127">
        <v>484</v>
      </c>
      <c r="F16" s="129">
        <v>15935</v>
      </c>
      <c r="G16" s="126">
        <v>3559</v>
      </c>
      <c r="H16" s="129">
        <v>12376</v>
      </c>
      <c r="I16" s="128">
        <v>514</v>
      </c>
      <c r="J16" s="126">
        <v>17255</v>
      </c>
      <c r="K16" s="129">
        <v>3805</v>
      </c>
      <c r="L16" s="126">
        <v>13450</v>
      </c>
      <c r="M16" s="129">
        <v>551</v>
      </c>
      <c r="N16" s="128">
        <v>18284</v>
      </c>
      <c r="O16" s="126">
        <v>3763</v>
      </c>
      <c r="P16" s="129">
        <v>14521</v>
      </c>
      <c r="Q16" s="128">
        <v>575</v>
      </c>
      <c r="R16" s="127">
        <v>19284</v>
      </c>
      <c r="S16" s="129">
        <v>4057</v>
      </c>
      <c r="T16" s="126">
        <v>15227</v>
      </c>
      <c r="U16" s="127">
        <v>582</v>
      </c>
      <c r="V16" s="129">
        <v>19740</v>
      </c>
      <c r="W16" s="126">
        <v>4015</v>
      </c>
      <c r="X16" s="129">
        <v>15725</v>
      </c>
      <c r="Y16" s="128">
        <v>613</v>
      </c>
      <c r="Z16" s="697">
        <v>20856</v>
      </c>
      <c r="AA16" s="691">
        <v>4219</v>
      </c>
      <c r="AB16" s="697">
        <v>16637</v>
      </c>
      <c r="AC16" s="692">
        <v>747</v>
      </c>
    </row>
    <row r="17" spans="1:29">
      <c r="A17" s="129" t="s">
        <v>80</v>
      </c>
      <c r="B17" s="126">
        <v>1093</v>
      </c>
      <c r="C17" s="129">
        <v>386</v>
      </c>
      <c r="D17" s="126">
        <v>707</v>
      </c>
      <c r="E17" s="127">
        <v>7</v>
      </c>
      <c r="F17" s="129">
        <v>1454</v>
      </c>
      <c r="G17" s="126">
        <v>492</v>
      </c>
      <c r="H17" s="129">
        <v>962</v>
      </c>
      <c r="I17" s="128">
        <v>25</v>
      </c>
      <c r="J17" s="126">
        <v>2161</v>
      </c>
      <c r="K17" s="129">
        <v>951</v>
      </c>
      <c r="L17" s="126">
        <v>1210</v>
      </c>
      <c r="M17" s="129">
        <v>28</v>
      </c>
      <c r="N17" s="128">
        <v>2004</v>
      </c>
      <c r="O17" s="126">
        <v>757</v>
      </c>
      <c r="P17" s="129">
        <v>1247</v>
      </c>
      <c r="Q17" s="128">
        <v>29</v>
      </c>
      <c r="R17" s="127">
        <v>2126</v>
      </c>
      <c r="S17" s="129">
        <v>738</v>
      </c>
      <c r="T17" s="126">
        <v>1388</v>
      </c>
      <c r="U17" s="127">
        <v>43</v>
      </c>
      <c r="V17" s="129">
        <v>2276</v>
      </c>
      <c r="W17" s="126">
        <v>737</v>
      </c>
      <c r="X17" s="129">
        <v>1539</v>
      </c>
      <c r="Y17" s="128">
        <v>49</v>
      </c>
      <c r="Z17" s="697">
        <v>3072</v>
      </c>
      <c r="AA17" s="691">
        <v>1388</v>
      </c>
      <c r="AB17" s="697">
        <v>1684</v>
      </c>
      <c r="AC17" s="692">
        <v>38</v>
      </c>
    </row>
    <row r="18" spans="1:29">
      <c r="A18" s="129" t="s">
        <v>134</v>
      </c>
      <c r="B18" s="126">
        <v>4860</v>
      </c>
      <c r="C18" s="129">
        <v>1192</v>
      </c>
      <c r="D18" s="126">
        <v>3668</v>
      </c>
      <c r="E18" s="127">
        <v>179</v>
      </c>
      <c r="F18" s="129">
        <v>4485</v>
      </c>
      <c r="G18" s="126">
        <v>960</v>
      </c>
      <c r="H18" s="129">
        <v>3525</v>
      </c>
      <c r="I18" s="128">
        <v>132</v>
      </c>
      <c r="J18" s="126">
        <v>4708</v>
      </c>
      <c r="K18" s="129">
        <v>966</v>
      </c>
      <c r="L18" s="126">
        <v>3742</v>
      </c>
      <c r="M18" s="129">
        <v>166</v>
      </c>
      <c r="N18" s="128">
        <v>4951</v>
      </c>
      <c r="O18" s="126">
        <v>1011</v>
      </c>
      <c r="P18" s="129">
        <v>3940</v>
      </c>
      <c r="Q18" s="128">
        <v>159</v>
      </c>
      <c r="R18" s="127">
        <v>5113</v>
      </c>
      <c r="S18" s="129">
        <v>971</v>
      </c>
      <c r="T18" s="126">
        <v>4142</v>
      </c>
      <c r="U18" s="127">
        <v>171</v>
      </c>
      <c r="V18" s="129">
        <v>4952</v>
      </c>
      <c r="W18" s="126">
        <v>840</v>
      </c>
      <c r="X18" s="129">
        <v>4112</v>
      </c>
      <c r="Y18" s="128">
        <v>162</v>
      </c>
      <c r="Z18" s="697">
        <v>5106</v>
      </c>
      <c r="AA18" s="691">
        <v>927</v>
      </c>
      <c r="AB18" s="697">
        <v>4179</v>
      </c>
      <c r="AC18" s="692">
        <v>203</v>
      </c>
    </row>
    <row r="19" spans="1:29">
      <c r="A19" s="129" t="s">
        <v>81</v>
      </c>
      <c r="B19" s="126">
        <v>5045</v>
      </c>
      <c r="C19" s="129">
        <v>1243</v>
      </c>
      <c r="D19" s="126">
        <v>3802</v>
      </c>
      <c r="E19" s="127">
        <v>129</v>
      </c>
      <c r="F19" s="129">
        <v>5862</v>
      </c>
      <c r="G19" s="126">
        <v>1266</v>
      </c>
      <c r="H19" s="129">
        <v>4596</v>
      </c>
      <c r="I19" s="128">
        <v>190</v>
      </c>
      <c r="J19" s="126">
        <v>6119</v>
      </c>
      <c r="K19" s="129">
        <v>1207</v>
      </c>
      <c r="L19" s="126">
        <v>4912</v>
      </c>
      <c r="M19" s="129">
        <v>158</v>
      </c>
      <c r="N19" s="128">
        <v>6361</v>
      </c>
      <c r="O19" s="126">
        <v>1326</v>
      </c>
      <c r="P19" s="129">
        <v>5035</v>
      </c>
      <c r="Q19" s="128">
        <v>227</v>
      </c>
      <c r="R19" s="127">
        <v>7015</v>
      </c>
      <c r="S19" s="129">
        <v>1544</v>
      </c>
      <c r="T19" s="126">
        <v>5471</v>
      </c>
      <c r="U19" s="127">
        <v>200</v>
      </c>
      <c r="V19" s="129">
        <v>7372</v>
      </c>
      <c r="W19" s="126">
        <v>1502</v>
      </c>
      <c r="X19" s="129">
        <v>5870</v>
      </c>
      <c r="Y19" s="128">
        <v>267</v>
      </c>
      <c r="Z19" s="697">
        <v>7849</v>
      </c>
      <c r="AA19" s="691">
        <v>1783</v>
      </c>
      <c r="AB19" s="697">
        <v>6066</v>
      </c>
      <c r="AC19" s="692">
        <v>251</v>
      </c>
    </row>
    <row r="20" spans="1:29">
      <c r="A20" s="129" t="s">
        <v>82</v>
      </c>
      <c r="B20" s="126">
        <v>18038</v>
      </c>
      <c r="C20" s="129">
        <v>3793</v>
      </c>
      <c r="D20" s="126">
        <v>14245</v>
      </c>
      <c r="E20" s="127">
        <v>590</v>
      </c>
      <c r="F20" s="129">
        <v>16632</v>
      </c>
      <c r="G20" s="126">
        <v>2874</v>
      </c>
      <c r="H20" s="129">
        <v>13758</v>
      </c>
      <c r="I20" s="128">
        <v>664</v>
      </c>
      <c r="J20" s="126">
        <v>16825</v>
      </c>
      <c r="K20" s="129">
        <v>2727</v>
      </c>
      <c r="L20" s="126">
        <v>14098</v>
      </c>
      <c r="M20" s="129">
        <v>594</v>
      </c>
      <c r="N20" s="128">
        <v>17033</v>
      </c>
      <c r="O20" s="126">
        <v>2899</v>
      </c>
      <c r="P20" s="129">
        <v>14134</v>
      </c>
      <c r="Q20" s="128">
        <v>676</v>
      </c>
      <c r="R20" s="127">
        <v>16826</v>
      </c>
      <c r="S20" s="129">
        <v>2900</v>
      </c>
      <c r="T20" s="126">
        <v>13926</v>
      </c>
      <c r="U20" s="127">
        <v>646</v>
      </c>
      <c r="V20" s="129">
        <v>16181</v>
      </c>
      <c r="W20" s="126">
        <v>2715</v>
      </c>
      <c r="X20" s="129">
        <v>13466</v>
      </c>
      <c r="Y20" s="128">
        <v>557</v>
      </c>
      <c r="Z20" s="697">
        <v>16491</v>
      </c>
      <c r="AA20" s="691">
        <v>2894</v>
      </c>
      <c r="AB20" s="697">
        <v>13597</v>
      </c>
      <c r="AC20" s="692">
        <v>642</v>
      </c>
    </row>
    <row r="21" spans="1:29">
      <c r="A21" s="129" t="s">
        <v>83</v>
      </c>
      <c r="B21" s="126">
        <v>238</v>
      </c>
      <c r="C21" s="129">
        <v>28</v>
      </c>
      <c r="D21" s="126">
        <v>210</v>
      </c>
      <c r="E21" s="127">
        <v>20</v>
      </c>
      <c r="F21" s="129">
        <v>352</v>
      </c>
      <c r="G21" s="126">
        <v>67</v>
      </c>
      <c r="H21" s="129">
        <v>285</v>
      </c>
      <c r="I21" s="128">
        <v>10</v>
      </c>
      <c r="J21" s="126">
        <v>366</v>
      </c>
      <c r="K21" s="129">
        <v>60</v>
      </c>
      <c r="L21" s="126">
        <v>306</v>
      </c>
      <c r="M21" s="129">
        <v>15</v>
      </c>
      <c r="N21" s="128">
        <v>393</v>
      </c>
      <c r="O21" s="126">
        <v>97</v>
      </c>
      <c r="P21" s="129">
        <v>296</v>
      </c>
      <c r="Q21" s="128">
        <v>13</v>
      </c>
      <c r="R21" s="127">
        <v>456</v>
      </c>
      <c r="S21" s="129">
        <v>113</v>
      </c>
      <c r="T21" s="126">
        <v>343</v>
      </c>
      <c r="U21" s="127">
        <v>18</v>
      </c>
      <c r="V21" s="129">
        <v>437</v>
      </c>
      <c r="W21" s="126">
        <v>73</v>
      </c>
      <c r="X21" s="129">
        <v>364</v>
      </c>
      <c r="Y21" s="128">
        <v>5</v>
      </c>
      <c r="Z21" s="697">
        <v>499</v>
      </c>
      <c r="AA21" s="691">
        <v>97</v>
      </c>
      <c r="AB21" s="697">
        <v>402</v>
      </c>
      <c r="AC21" s="692">
        <v>22</v>
      </c>
    </row>
    <row r="22" spans="1:29">
      <c r="A22" s="129" t="s">
        <v>84</v>
      </c>
      <c r="B22" s="126">
        <v>16237</v>
      </c>
      <c r="C22" s="129">
        <v>3563</v>
      </c>
      <c r="D22" s="126">
        <v>12674</v>
      </c>
      <c r="E22" s="127">
        <v>595</v>
      </c>
      <c r="F22" s="129">
        <v>20878</v>
      </c>
      <c r="G22" s="126">
        <v>4629</v>
      </c>
      <c r="H22" s="129">
        <v>16249</v>
      </c>
      <c r="I22" s="128">
        <v>977</v>
      </c>
      <c r="J22" s="126">
        <v>21673</v>
      </c>
      <c r="K22" s="129">
        <v>4414</v>
      </c>
      <c r="L22" s="126">
        <v>17259</v>
      </c>
      <c r="M22" s="129">
        <v>881</v>
      </c>
      <c r="N22" s="128">
        <v>22784</v>
      </c>
      <c r="O22" s="126">
        <v>4418</v>
      </c>
      <c r="P22" s="129">
        <v>18366</v>
      </c>
      <c r="Q22" s="128">
        <v>1021</v>
      </c>
      <c r="R22" s="127">
        <v>24164</v>
      </c>
      <c r="S22" s="129">
        <v>5014</v>
      </c>
      <c r="T22" s="126">
        <v>19150</v>
      </c>
      <c r="U22" s="127">
        <v>997</v>
      </c>
      <c r="V22" s="129">
        <v>24888</v>
      </c>
      <c r="W22" s="126">
        <v>5207</v>
      </c>
      <c r="X22" s="129">
        <v>19681</v>
      </c>
      <c r="Y22" s="128">
        <v>898</v>
      </c>
      <c r="Z22" s="697">
        <v>26234</v>
      </c>
      <c r="AA22" s="691">
        <v>5474</v>
      </c>
      <c r="AB22" s="697">
        <v>20760</v>
      </c>
      <c r="AC22" s="692">
        <v>1021</v>
      </c>
    </row>
    <row r="23" spans="1:29">
      <c r="A23" s="129" t="s">
        <v>85</v>
      </c>
      <c r="B23" s="126">
        <v>35742</v>
      </c>
      <c r="C23" s="129">
        <v>8723</v>
      </c>
      <c r="D23" s="126">
        <v>27019</v>
      </c>
      <c r="E23" s="127">
        <v>994</v>
      </c>
      <c r="F23" s="129">
        <v>32627</v>
      </c>
      <c r="G23" s="126">
        <v>6844</v>
      </c>
      <c r="H23" s="129">
        <v>25783</v>
      </c>
      <c r="I23" s="128">
        <v>1040</v>
      </c>
      <c r="J23" s="126">
        <v>32913</v>
      </c>
      <c r="K23" s="129">
        <v>6125</v>
      </c>
      <c r="L23" s="126">
        <v>26788</v>
      </c>
      <c r="M23" s="129">
        <v>1010</v>
      </c>
      <c r="N23" s="128">
        <v>33177</v>
      </c>
      <c r="O23" s="126">
        <v>6429</v>
      </c>
      <c r="P23" s="129">
        <v>26748</v>
      </c>
      <c r="Q23" s="128">
        <v>1114</v>
      </c>
      <c r="R23" s="127">
        <v>32483</v>
      </c>
      <c r="S23" s="129">
        <v>6573</v>
      </c>
      <c r="T23" s="126">
        <v>25910</v>
      </c>
      <c r="U23" s="127">
        <v>990</v>
      </c>
      <c r="V23" s="129">
        <v>29630</v>
      </c>
      <c r="W23" s="126">
        <v>4887</v>
      </c>
      <c r="X23" s="129">
        <v>24743</v>
      </c>
      <c r="Y23" s="128">
        <v>852</v>
      </c>
      <c r="Z23" s="697">
        <v>29931</v>
      </c>
      <c r="AA23" s="691">
        <v>5719</v>
      </c>
      <c r="AB23" s="697">
        <v>24212</v>
      </c>
      <c r="AC23" s="692">
        <v>835</v>
      </c>
    </row>
    <row r="24" spans="1:29">
      <c r="A24" s="129" t="s">
        <v>86</v>
      </c>
      <c r="B24" s="126">
        <v>151</v>
      </c>
      <c r="C24" s="129">
        <v>10</v>
      </c>
      <c r="D24" s="126">
        <v>141</v>
      </c>
      <c r="E24" s="127">
        <v>15</v>
      </c>
      <c r="F24" s="129">
        <v>205</v>
      </c>
      <c r="G24" s="126">
        <v>51</v>
      </c>
      <c r="H24" s="129">
        <v>154</v>
      </c>
      <c r="I24" s="128">
        <v>23</v>
      </c>
      <c r="J24" s="126">
        <v>285</v>
      </c>
      <c r="K24" s="129">
        <v>79</v>
      </c>
      <c r="L24" s="126">
        <v>206</v>
      </c>
      <c r="M24" s="129">
        <v>15</v>
      </c>
      <c r="N24" s="128">
        <v>309</v>
      </c>
      <c r="O24" s="126">
        <v>76</v>
      </c>
      <c r="P24" s="129">
        <v>233</v>
      </c>
      <c r="Q24" s="128">
        <v>15</v>
      </c>
      <c r="R24" s="127">
        <v>333</v>
      </c>
      <c r="S24" s="129">
        <v>97</v>
      </c>
      <c r="T24" s="126">
        <v>236</v>
      </c>
      <c r="U24" s="127">
        <v>20</v>
      </c>
      <c r="V24" s="129">
        <v>378</v>
      </c>
      <c r="W24" s="126">
        <v>88</v>
      </c>
      <c r="X24" s="129">
        <v>290</v>
      </c>
      <c r="Y24" s="128">
        <v>17</v>
      </c>
      <c r="Z24" s="697">
        <v>412</v>
      </c>
      <c r="AA24" s="691">
        <v>76</v>
      </c>
      <c r="AB24" s="697">
        <v>336</v>
      </c>
      <c r="AC24" s="692">
        <v>33</v>
      </c>
    </row>
    <row r="25" spans="1:29">
      <c r="A25" s="129" t="s">
        <v>87</v>
      </c>
      <c r="B25" s="126">
        <v>9100</v>
      </c>
      <c r="C25" s="129">
        <v>2203</v>
      </c>
      <c r="D25" s="126">
        <v>6897</v>
      </c>
      <c r="E25" s="127">
        <v>340</v>
      </c>
      <c r="F25" s="129">
        <v>13072</v>
      </c>
      <c r="G25" s="126">
        <v>3010</v>
      </c>
      <c r="H25" s="129">
        <v>10062</v>
      </c>
      <c r="I25" s="128">
        <v>439</v>
      </c>
      <c r="J25" s="126">
        <v>13541</v>
      </c>
      <c r="K25" s="129">
        <v>2769</v>
      </c>
      <c r="L25" s="126">
        <v>10772</v>
      </c>
      <c r="M25" s="129">
        <v>405</v>
      </c>
      <c r="N25" s="128">
        <v>14073</v>
      </c>
      <c r="O25" s="126">
        <v>3056</v>
      </c>
      <c r="P25" s="129">
        <v>11017</v>
      </c>
      <c r="Q25" s="128">
        <v>402</v>
      </c>
      <c r="R25" s="127">
        <v>14339</v>
      </c>
      <c r="S25" s="129">
        <v>2917</v>
      </c>
      <c r="T25" s="126">
        <v>11422</v>
      </c>
      <c r="U25" s="127">
        <v>423</v>
      </c>
      <c r="V25" s="129">
        <v>14432</v>
      </c>
      <c r="W25" s="126">
        <v>2870</v>
      </c>
      <c r="X25" s="129">
        <v>11562</v>
      </c>
      <c r="Y25" s="128">
        <v>448</v>
      </c>
      <c r="Z25" s="697">
        <v>14719</v>
      </c>
      <c r="AA25" s="691">
        <v>2929</v>
      </c>
      <c r="AB25" s="697">
        <v>11790</v>
      </c>
      <c r="AC25" s="692">
        <v>456</v>
      </c>
    </row>
    <row r="26" spans="1:29">
      <c r="A26" s="129" t="s">
        <v>88</v>
      </c>
      <c r="B26" s="126">
        <v>190</v>
      </c>
      <c r="C26" s="129">
        <v>28</v>
      </c>
      <c r="D26" s="126">
        <v>162</v>
      </c>
      <c r="E26" s="127">
        <v>2</v>
      </c>
      <c r="F26" s="129">
        <v>202</v>
      </c>
      <c r="G26" s="126">
        <v>33</v>
      </c>
      <c r="H26" s="129">
        <v>169</v>
      </c>
      <c r="I26" s="128">
        <v>8</v>
      </c>
      <c r="J26" s="126">
        <v>203</v>
      </c>
      <c r="K26" s="129">
        <v>33</v>
      </c>
      <c r="L26" s="126">
        <v>170</v>
      </c>
      <c r="M26" s="129">
        <v>8</v>
      </c>
      <c r="N26" s="128">
        <v>212</v>
      </c>
      <c r="O26" s="126">
        <v>40</v>
      </c>
      <c r="P26" s="129">
        <v>172</v>
      </c>
      <c r="Q26" s="128">
        <v>8</v>
      </c>
      <c r="R26" s="127">
        <v>198</v>
      </c>
      <c r="S26" s="129">
        <v>30</v>
      </c>
      <c r="T26" s="126">
        <v>168</v>
      </c>
      <c r="U26" s="127">
        <v>3</v>
      </c>
      <c r="V26" s="129">
        <v>193</v>
      </c>
      <c r="W26" s="126">
        <v>28</v>
      </c>
      <c r="X26" s="129">
        <v>165</v>
      </c>
      <c r="Y26" s="128">
        <v>0</v>
      </c>
      <c r="Z26" s="697">
        <v>214</v>
      </c>
      <c r="AA26" s="691">
        <v>48</v>
      </c>
      <c r="AB26" s="697">
        <v>166</v>
      </c>
      <c r="AC26" s="692">
        <v>8</v>
      </c>
    </row>
    <row r="27" spans="1:29">
      <c r="A27" s="129" t="s">
        <v>89</v>
      </c>
      <c r="B27" s="126">
        <v>373</v>
      </c>
      <c r="C27" s="129">
        <v>80</v>
      </c>
      <c r="D27" s="126">
        <v>293</v>
      </c>
      <c r="E27" s="127">
        <v>5</v>
      </c>
      <c r="F27" s="129">
        <v>615</v>
      </c>
      <c r="G27" s="126">
        <v>159</v>
      </c>
      <c r="H27" s="129">
        <v>456</v>
      </c>
      <c r="I27" s="128">
        <v>11</v>
      </c>
      <c r="J27" s="126">
        <v>627</v>
      </c>
      <c r="K27" s="129">
        <v>139</v>
      </c>
      <c r="L27" s="126">
        <v>488</v>
      </c>
      <c r="M27" s="129">
        <v>14</v>
      </c>
      <c r="N27" s="128">
        <v>632</v>
      </c>
      <c r="O27" s="126">
        <v>139</v>
      </c>
      <c r="P27" s="129">
        <v>493</v>
      </c>
      <c r="Q27" s="128">
        <v>13</v>
      </c>
      <c r="R27" s="127">
        <v>733</v>
      </c>
      <c r="S27" s="129">
        <v>173</v>
      </c>
      <c r="T27" s="126">
        <v>560</v>
      </c>
      <c r="U27" s="127">
        <v>6</v>
      </c>
      <c r="V27" s="129">
        <v>847</v>
      </c>
      <c r="W27" s="126">
        <v>250</v>
      </c>
      <c r="X27" s="129">
        <v>597</v>
      </c>
      <c r="Y27" s="128">
        <v>14</v>
      </c>
      <c r="Z27" s="697">
        <v>851</v>
      </c>
      <c r="AA27" s="691">
        <v>170</v>
      </c>
      <c r="AB27" s="697">
        <v>681</v>
      </c>
      <c r="AC27" s="692">
        <v>10</v>
      </c>
    </row>
    <row r="28" spans="1:29" s="376" customFormat="1">
      <c r="A28" s="129" t="s">
        <v>90</v>
      </c>
      <c r="B28" s="126">
        <v>1219</v>
      </c>
      <c r="C28" s="129">
        <v>539</v>
      </c>
      <c r="D28" s="126">
        <v>680</v>
      </c>
      <c r="E28" s="127">
        <v>19</v>
      </c>
      <c r="F28" s="129">
        <v>3124</v>
      </c>
      <c r="G28" s="126">
        <v>1094</v>
      </c>
      <c r="H28" s="129">
        <v>2030</v>
      </c>
      <c r="I28" s="128">
        <v>44</v>
      </c>
      <c r="J28" s="126">
        <v>3281</v>
      </c>
      <c r="K28" s="129">
        <v>982</v>
      </c>
      <c r="L28" s="126">
        <v>2299</v>
      </c>
      <c r="M28" s="129">
        <v>85</v>
      </c>
      <c r="N28" s="128">
        <v>3473</v>
      </c>
      <c r="O28" s="126">
        <v>1052</v>
      </c>
      <c r="P28" s="129">
        <v>2421</v>
      </c>
      <c r="Q28" s="128">
        <v>86</v>
      </c>
      <c r="R28" s="127">
        <v>3370</v>
      </c>
      <c r="S28" s="129">
        <v>971</v>
      </c>
      <c r="T28" s="126">
        <v>2399</v>
      </c>
      <c r="U28" s="127">
        <v>77</v>
      </c>
      <c r="V28" s="129">
        <v>3547</v>
      </c>
      <c r="W28" s="126">
        <v>1041</v>
      </c>
      <c r="X28" s="129">
        <v>2506</v>
      </c>
      <c r="Y28" s="128">
        <v>79</v>
      </c>
      <c r="Z28" s="697">
        <v>3473</v>
      </c>
      <c r="AA28" s="691">
        <v>799</v>
      </c>
      <c r="AB28" s="697">
        <v>2674</v>
      </c>
      <c r="AC28" s="692">
        <v>60</v>
      </c>
    </row>
    <row r="29" spans="1:29">
      <c r="A29" s="129" t="s">
        <v>91</v>
      </c>
      <c r="B29" s="126">
        <v>50</v>
      </c>
      <c r="C29" s="129">
        <v>10</v>
      </c>
      <c r="D29" s="126">
        <v>40</v>
      </c>
      <c r="E29" s="127">
        <v>8</v>
      </c>
      <c r="F29" s="129">
        <v>51</v>
      </c>
      <c r="G29" s="126">
        <v>18</v>
      </c>
      <c r="H29" s="129">
        <v>33</v>
      </c>
      <c r="I29" s="128">
        <v>12</v>
      </c>
      <c r="J29" s="126">
        <v>52</v>
      </c>
      <c r="K29" s="129">
        <v>20</v>
      </c>
      <c r="L29" s="126">
        <v>32</v>
      </c>
      <c r="M29" s="129">
        <v>13</v>
      </c>
      <c r="N29" s="128">
        <v>49</v>
      </c>
      <c r="O29" s="126">
        <v>17</v>
      </c>
      <c r="P29" s="129">
        <v>32</v>
      </c>
      <c r="Q29" s="128">
        <v>9</v>
      </c>
      <c r="R29" s="127">
        <v>51</v>
      </c>
      <c r="S29" s="129">
        <v>15</v>
      </c>
      <c r="T29" s="126">
        <v>36</v>
      </c>
      <c r="U29" s="127">
        <v>9</v>
      </c>
      <c r="V29" s="129">
        <v>48</v>
      </c>
      <c r="W29" s="126">
        <v>14</v>
      </c>
      <c r="X29" s="129">
        <v>34</v>
      </c>
      <c r="Y29" s="128">
        <v>16</v>
      </c>
      <c r="Z29" s="697">
        <v>40</v>
      </c>
      <c r="AA29" s="691">
        <v>13</v>
      </c>
      <c r="AB29" s="697">
        <v>27</v>
      </c>
      <c r="AC29" s="692">
        <v>11</v>
      </c>
    </row>
    <row r="30" spans="1:29">
      <c r="A30" s="1027" t="s">
        <v>92</v>
      </c>
      <c r="B30" s="126">
        <v>631</v>
      </c>
      <c r="C30" s="129">
        <v>222</v>
      </c>
      <c r="D30" s="126">
        <v>409</v>
      </c>
      <c r="E30" s="127">
        <v>12</v>
      </c>
      <c r="F30" s="129">
        <v>802</v>
      </c>
      <c r="G30" s="126">
        <v>181</v>
      </c>
      <c r="H30" s="129">
        <v>621</v>
      </c>
      <c r="I30" s="128">
        <v>25</v>
      </c>
      <c r="J30" s="126">
        <v>774</v>
      </c>
      <c r="K30" s="129">
        <v>143</v>
      </c>
      <c r="L30" s="126">
        <v>631</v>
      </c>
      <c r="M30" s="129">
        <v>24</v>
      </c>
      <c r="N30" s="128">
        <v>802</v>
      </c>
      <c r="O30" s="126">
        <v>184</v>
      </c>
      <c r="P30" s="129">
        <v>618</v>
      </c>
      <c r="Q30" s="128">
        <v>47</v>
      </c>
      <c r="R30" s="127">
        <v>827</v>
      </c>
      <c r="S30" s="129">
        <v>269</v>
      </c>
      <c r="T30" s="126">
        <v>558</v>
      </c>
      <c r="U30" s="127">
        <v>33</v>
      </c>
      <c r="V30" s="129">
        <v>1088</v>
      </c>
      <c r="W30" s="126">
        <v>422</v>
      </c>
      <c r="X30" s="129">
        <v>666</v>
      </c>
      <c r="Y30" s="128">
        <v>30</v>
      </c>
      <c r="Z30" s="697">
        <v>1345</v>
      </c>
      <c r="AA30" s="691">
        <v>579</v>
      </c>
      <c r="AB30" s="697">
        <v>766</v>
      </c>
      <c r="AC30" s="692">
        <v>26</v>
      </c>
    </row>
    <row r="31" spans="1:29">
      <c r="A31" s="129" t="s">
        <v>40</v>
      </c>
      <c r="B31" s="126">
        <v>9486</v>
      </c>
      <c r="C31" s="129">
        <v>2368</v>
      </c>
      <c r="D31" s="126">
        <v>7118</v>
      </c>
      <c r="E31" s="127">
        <v>405</v>
      </c>
      <c r="F31" s="129">
        <v>13087</v>
      </c>
      <c r="G31" s="126">
        <v>2877</v>
      </c>
      <c r="H31" s="129">
        <v>10210</v>
      </c>
      <c r="I31" s="128">
        <v>443</v>
      </c>
      <c r="J31" s="126">
        <v>13893</v>
      </c>
      <c r="K31" s="129">
        <v>2743</v>
      </c>
      <c r="L31" s="126">
        <v>11150</v>
      </c>
      <c r="M31" s="129">
        <v>520</v>
      </c>
      <c r="N31" s="128">
        <v>14047</v>
      </c>
      <c r="O31" s="126">
        <v>2553</v>
      </c>
      <c r="P31" s="129">
        <v>11494</v>
      </c>
      <c r="Q31" s="128">
        <v>644</v>
      </c>
      <c r="R31" s="127">
        <v>14392</v>
      </c>
      <c r="S31" s="129">
        <v>2865</v>
      </c>
      <c r="T31" s="126">
        <v>11527</v>
      </c>
      <c r="U31" s="127">
        <v>559</v>
      </c>
      <c r="V31" s="129">
        <v>14572</v>
      </c>
      <c r="W31" s="126">
        <v>2822</v>
      </c>
      <c r="X31" s="129">
        <v>11750</v>
      </c>
      <c r="Y31" s="128">
        <v>582</v>
      </c>
      <c r="Z31" s="697">
        <v>15165</v>
      </c>
      <c r="AA31" s="691">
        <v>2911</v>
      </c>
      <c r="AB31" s="697">
        <v>12254</v>
      </c>
      <c r="AC31" s="692">
        <v>642</v>
      </c>
    </row>
    <row r="32" spans="1:29">
      <c r="A32" s="130" t="s">
        <v>93</v>
      </c>
      <c r="B32" s="131">
        <v>1166</v>
      </c>
      <c r="C32" s="130">
        <v>219</v>
      </c>
      <c r="D32" s="131">
        <v>947</v>
      </c>
      <c r="E32" s="132">
        <v>10</v>
      </c>
      <c r="F32" s="130">
        <v>832</v>
      </c>
      <c r="G32" s="131">
        <v>104</v>
      </c>
      <c r="H32" s="130">
        <v>728</v>
      </c>
      <c r="I32" s="133">
        <v>83</v>
      </c>
      <c r="J32" s="131">
        <v>837</v>
      </c>
      <c r="K32" s="130">
        <v>152</v>
      </c>
      <c r="L32" s="131">
        <v>685</v>
      </c>
      <c r="M32" s="130">
        <v>49</v>
      </c>
      <c r="N32" s="133">
        <v>820</v>
      </c>
      <c r="O32" s="131">
        <v>171</v>
      </c>
      <c r="P32" s="130">
        <v>649</v>
      </c>
      <c r="Q32" s="133">
        <v>46</v>
      </c>
      <c r="R32" s="132">
        <v>774</v>
      </c>
      <c r="S32" s="130">
        <v>100</v>
      </c>
      <c r="T32" s="131">
        <v>674</v>
      </c>
      <c r="U32" s="132">
        <v>80</v>
      </c>
      <c r="V32" s="130">
        <v>671</v>
      </c>
      <c r="W32" s="131">
        <v>94</v>
      </c>
      <c r="X32" s="130">
        <v>577</v>
      </c>
      <c r="Y32" s="133">
        <v>52</v>
      </c>
      <c r="Z32" s="698">
        <v>710</v>
      </c>
      <c r="AA32" s="694">
        <v>168</v>
      </c>
      <c r="AB32" s="698">
        <v>542</v>
      </c>
      <c r="AC32" s="695">
        <v>58</v>
      </c>
    </row>
    <row r="33" spans="1:29" s="14" customFormat="1" ht="3.75" customHeight="1">
      <c r="A33" s="126"/>
      <c r="B33" s="126"/>
      <c r="C33" s="126"/>
      <c r="D33" s="126"/>
      <c r="E33" s="126"/>
      <c r="F33" s="126"/>
      <c r="G33" s="126"/>
      <c r="H33" s="126"/>
      <c r="I33" s="126"/>
      <c r="J33" s="126"/>
      <c r="K33" s="126"/>
      <c r="L33" s="126"/>
      <c r="M33" s="126"/>
      <c r="N33" s="126"/>
      <c r="O33" s="126"/>
      <c r="P33" s="126"/>
      <c r="Q33" s="126"/>
      <c r="R33" s="377"/>
    </row>
    <row r="34" spans="1:29">
      <c r="A34" s="121" t="s">
        <v>94</v>
      </c>
      <c r="B34" s="121">
        <v>25429</v>
      </c>
      <c r="C34" s="121">
        <v>5873</v>
      </c>
      <c r="D34" s="121">
        <v>19556</v>
      </c>
      <c r="E34" s="121">
        <v>948</v>
      </c>
      <c r="F34" s="121">
        <v>29570</v>
      </c>
      <c r="G34" s="121">
        <v>5398</v>
      </c>
      <c r="H34" s="121">
        <v>24172</v>
      </c>
      <c r="I34" s="121">
        <v>1143</v>
      </c>
      <c r="J34" s="121">
        <v>30086</v>
      </c>
      <c r="K34" s="121">
        <v>5081</v>
      </c>
      <c r="L34" s="121">
        <v>25005</v>
      </c>
      <c r="M34" s="121">
        <v>1284</v>
      </c>
      <c r="N34" s="121">
        <v>30620</v>
      </c>
      <c r="O34" s="121">
        <v>4785</v>
      </c>
      <c r="P34" s="121">
        <v>25835</v>
      </c>
      <c r="Q34" s="121">
        <v>1351</v>
      </c>
      <c r="R34" s="355">
        <v>30981</v>
      </c>
      <c r="S34" s="355">
        <v>4826</v>
      </c>
      <c r="T34" s="355">
        <v>26155</v>
      </c>
      <c r="U34" s="355">
        <v>1361</v>
      </c>
      <c r="V34" s="355">
        <v>30300</v>
      </c>
      <c r="W34" s="355">
        <v>4763</v>
      </c>
      <c r="X34" s="355">
        <v>25537</v>
      </c>
      <c r="Y34" s="355">
        <v>1591</v>
      </c>
      <c r="Z34" s="355">
        <f>SUM(Z35:Z38)</f>
        <v>29947</v>
      </c>
      <c r="AA34" s="355">
        <f>SUM(AA35:AA38)</f>
        <v>4500</v>
      </c>
      <c r="AB34" s="355">
        <f>SUM(AB35:AB38)</f>
        <v>25447</v>
      </c>
      <c r="AC34" s="355">
        <f>SUM(AC35:AC38)</f>
        <v>1660</v>
      </c>
    </row>
    <row r="35" spans="1:29">
      <c r="A35" s="129" t="s">
        <v>95</v>
      </c>
      <c r="B35" s="126">
        <v>21365</v>
      </c>
      <c r="C35" s="381">
        <v>4724</v>
      </c>
      <c r="D35" s="126">
        <v>16641</v>
      </c>
      <c r="E35" s="385">
        <v>846</v>
      </c>
      <c r="F35" s="381">
        <v>25772</v>
      </c>
      <c r="G35" s="126">
        <v>4588</v>
      </c>
      <c r="H35" s="381">
        <v>21184</v>
      </c>
      <c r="I35" s="128">
        <v>1035</v>
      </c>
      <c r="J35" s="126">
        <v>26327</v>
      </c>
      <c r="K35" s="381">
        <v>4270</v>
      </c>
      <c r="L35" s="126">
        <v>22057</v>
      </c>
      <c r="M35" s="381">
        <v>1159</v>
      </c>
      <c r="N35" s="383">
        <v>26650</v>
      </c>
      <c r="O35" s="126">
        <v>3944</v>
      </c>
      <c r="P35" s="381">
        <v>22706</v>
      </c>
      <c r="Q35" s="128">
        <v>1236</v>
      </c>
      <c r="R35" s="127">
        <v>27037</v>
      </c>
      <c r="S35" s="381">
        <v>4037</v>
      </c>
      <c r="T35" s="126">
        <v>23000</v>
      </c>
      <c r="U35" s="385">
        <v>1223</v>
      </c>
      <c r="V35" s="381">
        <v>26574</v>
      </c>
      <c r="W35" s="126">
        <v>4020</v>
      </c>
      <c r="X35" s="381">
        <v>22554</v>
      </c>
      <c r="Y35" s="128">
        <v>1477</v>
      </c>
      <c r="Z35" s="687">
        <v>26137</v>
      </c>
      <c r="AA35" s="696">
        <v>3727</v>
      </c>
      <c r="AB35" s="688">
        <v>22410</v>
      </c>
      <c r="AC35" s="696">
        <v>1492</v>
      </c>
    </row>
    <row r="36" spans="1:29">
      <c r="A36" s="129" t="s">
        <v>96</v>
      </c>
      <c r="B36" s="126">
        <v>1289</v>
      </c>
      <c r="C36" s="129">
        <v>390</v>
      </c>
      <c r="D36" s="126">
        <v>899</v>
      </c>
      <c r="E36" s="127">
        <v>43</v>
      </c>
      <c r="F36" s="129">
        <v>1053</v>
      </c>
      <c r="G36" s="126">
        <v>205</v>
      </c>
      <c r="H36" s="129">
        <v>848</v>
      </c>
      <c r="I36" s="128">
        <v>34</v>
      </c>
      <c r="J36" s="126">
        <v>980</v>
      </c>
      <c r="K36" s="129">
        <v>136</v>
      </c>
      <c r="L36" s="126">
        <v>844</v>
      </c>
      <c r="M36" s="129">
        <v>35</v>
      </c>
      <c r="N36" s="128">
        <v>1082</v>
      </c>
      <c r="O36" s="126">
        <v>207</v>
      </c>
      <c r="P36" s="129">
        <v>875</v>
      </c>
      <c r="Q36" s="128">
        <v>40</v>
      </c>
      <c r="R36" s="127">
        <v>1073</v>
      </c>
      <c r="S36" s="129">
        <v>240</v>
      </c>
      <c r="T36" s="126">
        <v>833</v>
      </c>
      <c r="U36" s="127">
        <v>30</v>
      </c>
      <c r="V36" s="129">
        <v>971</v>
      </c>
      <c r="W36" s="126">
        <v>192</v>
      </c>
      <c r="X36" s="129">
        <v>779</v>
      </c>
      <c r="Y36" s="128">
        <v>33</v>
      </c>
      <c r="Z36" s="690">
        <v>954</v>
      </c>
      <c r="AA36" s="697">
        <v>166</v>
      </c>
      <c r="AB36" s="691">
        <v>788</v>
      </c>
      <c r="AC36" s="697">
        <v>35</v>
      </c>
    </row>
    <row r="37" spans="1:29">
      <c r="A37" s="129" t="s">
        <v>97</v>
      </c>
      <c r="B37" s="126">
        <v>1632</v>
      </c>
      <c r="C37" s="129">
        <v>408</v>
      </c>
      <c r="D37" s="126">
        <v>1224</v>
      </c>
      <c r="E37" s="127">
        <v>27</v>
      </c>
      <c r="F37" s="129">
        <v>1646</v>
      </c>
      <c r="G37" s="126">
        <v>364</v>
      </c>
      <c r="H37" s="129">
        <v>1282</v>
      </c>
      <c r="I37" s="128">
        <v>39</v>
      </c>
      <c r="J37" s="126">
        <v>1781</v>
      </c>
      <c r="K37" s="129">
        <v>398</v>
      </c>
      <c r="L37" s="126">
        <v>1383</v>
      </c>
      <c r="M37" s="129">
        <v>71</v>
      </c>
      <c r="N37" s="128">
        <v>1842</v>
      </c>
      <c r="O37" s="126">
        <v>377</v>
      </c>
      <c r="P37" s="129">
        <v>1465</v>
      </c>
      <c r="Q37" s="128">
        <v>53</v>
      </c>
      <c r="R37" s="127">
        <v>1839</v>
      </c>
      <c r="S37" s="129">
        <v>351</v>
      </c>
      <c r="T37" s="126">
        <v>1488</v>
      </c>
      <c r="U37" s="127">
        <v>75</v>
      </c>
      <c r="V37" s="129">
        <v>1789</v>
      </c>
      <c r="W37" s="126">
        <v>313</v>
      </c>
      <c r="X37" s="129">
        <v>1476</v>
      </c>
      <c r="Y37" s="128">
        <v>62</v>
      </c>
      <c r="Z37" s="690">
        <v>1860</v>
      </c>
      <c r="AA37" s="697">
        <v>368</v>
      </c>
      <c r="AB37" s="691">
        <v>1492</v>
      </c>
      <c r="AC37" s="697">
        <v>92</v>
      </c>
    </row>
    <row r="38" spans="1:29">
      <c r="A38" s="130" t="s">
        <v>98</v>
      </c>
      <c r="B38" s="131">
        <v>1143</v>
      </c>
      <c r="C38" s="130">
        <v>351</v>
      </c>
      <c r="D38" s="131">
        <v>792</v>
      </c>
      <c r="E38" s="132">
        <v>32</v>
      </c>
      <c r="F38" s="130">
        <v>1099</v>
      </c>
      <c r="G38" s="131">
        <v>241</v>
      </c>
      <c r="H38" s="130">
        <v>858</v>
      </c>
      <c r="I38" s="133">
        <v>35</v>
      </c>
      <c r="J38" s="131">
        <v>998</v>
      </c>
      <c r="K38" s="130">
        <v>277</v>
      </c>
      <c r="L38" s="131">
        <v>721</v>
      </c>
      <c r="M38" s="130">
        <v>19</v>
      </c>
      <c r="N38" s="133">
        <v>1046</v>
      </c>
      <c r="O38" s="131">
        <v>257</v>
      </c>
      <c r="P38" s="130">
        <v>789</v>
      </c>
      <c r="Q38" s="133">
        <v>22</v>
      </c>
      <c r="R38" s="132">
        <v>1032</v>
      </c>
      <c r="S38" s="130">
        <v>198</v>
      </c>
      <c r="T38" s="131">
        <v>834</v>
      </c>
      <c r="U38" s="132">
        <v>33</v>
      </c>
      <c r="V38" s="130">
        <v>966</v>
      </c>
      <c r="W38" s="131">
        <v>238</v>
      </c>
      <c r="X38" s="130">
        <v>728</v>
      </c>
      <c r="Y38" s="133">
        <v>19</v>
      </c>
      <c r="Z38" s="693">
        <v>996</v>
      </c>
      <c r="AA38" s="698">
        <v>239</v>
      </c>
      <c r="AB38" s="694">
        <v>757</v>
      </c>
      <c r="AC38" s="698">
        <v>41</v>
      </c>
    </row>
    <row r="40" spans="1:29" ht="48" customHeight="1">
      <c r="A40" s="1233" t="s">
        <v>133</v>
      </c>
      <c r="B40" s="1233"/>
      <c r="C40" s="1233"/>
      <c r="D40" s="1233"/>
      <c r="E40" s="1233"/>
      <c r="F40" s="1233"/>
      <c r="G40" s="1233"/>
      <c r="H40" s="1233"/>
      <c r="I40" s="1233"/>
      <c r="J40" s="1233"/>
      <c r="K40" s="1233"/>
      <c r="L40" s="1233"/>
      <c r="M40" s="1233"/>
      <c r="N40" s="134"/>
    </row>
    <row r="41" spans="1:29">
      <c r="A41" s="134"/>
      <c r="B41" s="134"/>
      <c r="C41" s="134"/>
      <c r="D41" s="134"/>
      <c r="E41" s="134"/>
      <c r="F41" s="134"/>
      <c r="G41" s="134"/>
      <c r="H41" s="134"/>
      <c r="I41" s="1233"/>
      <c r="J41" s="1233"/>
      <c r="K41" s="1233"/>
      <c r="L41" s="1233"/>
      <c r="M41" s="1233"/>
      <c r="N41" s="1233"/>
    </row>
    <row r="42" spans="1:29">
      <c r="A42" s="10" t="s">
        <v>11</v>
      </c>
      <c r="B42" s="134"/>
      <c r="C42" s="134"/>
      <c r="D42" s="134"/>
      <c r="E42" s="134"/>
      <c r="F42" s="134"/>
      <c r="G42" s="134"/>
      <c r="H42" s="134"/>
      <c r="I42" s="1233"/>
      <c r="J42" s="1233"/>
      <c r="K42" s="1233"/>
      <c r="L42" s="1233"/>
      <c r="M42" s="1233"/>
      <c r="N42" s="1233"/>
    </row>
  </sheetData>
  <mergeCells count="11">
    <mergeCell ref="Z4:AC4"/>
    <mergeCell ref="A40:M40"/>
    <mergeCell ref="I41:N41"/>
    <mergeCell ref="I42:N42"/>
    <mergeCell ref="V4:Y4"/>
    <mergeCell ref="R4:U4"/>
    <mergeCell ref="A4:A5"/>
    <mergeCell ref="B4:E4"/>
    <mergeCell ref="F4:I4"/>
    <mergeCell ref="J4:M4"/>
    <mergeCell ref="N4:Q4"/>
  </mergeCells>
  <pageMargins left="0" right="0" top="0.35433070866141736" bottom="0.31496062992125984" header="0.31496062992125984" footer="0.31496062992125984"/>
  <pageSetup paperSize="9" scale="60" orientation="landscape" r:id="rId1"/>
  <headerFooter>
    <oddFooter>&amp;C&amp;G</oddFooter>
  </headerFooter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W35"/>
  <sheetViews>
    <sheetView zoomScaleNormal="100" workbookViewId="0"/>
  </sheetViews>
  <sheetFormatPr baseColWidth="10" defaultColWidth="27.42578125" defaultRowHeight="12"/>
  <cols>
    <col min="1" max="1" width="27.7109375" style="15" customWidth="1"/>
    <col min="2" max="2" width="8.140625" style="15" customWidth="1"/>
    <col min="3" max="3" width="7.140625" style="15" customWidth="1"/>
    <col min="4" max="4" width="8.5703125" style="15" customWidth="1"/>
    <col min="5" max="5" width="6.7109375" style="15" customWidth="1"/>
    <col min="6" max="6" width="8.42578125" style="15" customWidth="1"/>
    <col min="7" max="7" width="7.42578125" style="15" customWidth="1"/>
    <col min="8" max="8" width="8.28515625" style="15" customWidth="1"/>
    <col min="9" max="9" width="7" style="15" customWidth="1"/>
    <col min="10" max="10" width="8.7109375" style="15" customWidth="1"/>
    <col min="11" max="11" width="8.140625" style="15" customWidth="1"/>
    <col min="12" max="12" width="9" style="15" customWidth="1"/>
    <col min="13" max="13" width="6.5703125" style="15" customWidth="1"/>
    <col min="14" max="14" width="8" style="15" customWidth="1"/>
    <col min="15" max="15" width="7.5703125" style="15" customWidth="1"/>
    <col min="16" max="16" width="9" style="15" customWidth="1"/>
    <col min="17" max="17" width="6.5703125" style="15" customWidth="1"/>
    <col min="18" max="18" width="8.28515625" style="15" bestFit="1" customWidth="1"/>
    <col min="19" max="19" width="7.28515625" style="15" bestFit="1" customWidth="1"/>
    <col min="20" max="20" width="8.28515625" style="15" bestFit="1" customWidth="1"/>
    <col min="21" max="21" width="6.28515625" style="15" bestFit="1" customWidth="1"/>
    <col min="22" max="22" width="8" style="15" customWidth="1"/>
    <col min="23" max="23" width="7.7109375" style="15" customWidth="1"/>
    <col min="24" max="24" width="7.5703125" style="15" customWidth="1"/>
    <col min="25" max="25" width="8.28515625" style="15" customWidth="1"/>
    <col min="26" max="29" width="7.7109375" style="15" customWidth="1"/>
    <col min="30" max="16384" width="27.42578125" style="15"/>
  </cols>
  <sheetData>
    <row r="1" spans="1:23" s="3" customFormat="1" ht="13.5" thickBot="1">
      <c r="A1" s="1098"/>
      <c r="B1" s="1098"/>
      <c r="C1" s="1098"/>
      <c r="D1" s="1098"/>
      <c r="E1" s="1098"/>
      <c r="F1" s="1098"/>
      <c r="G1" s="1098"/>
      <c r="H1" s="1098"/>
      <c r="I1" s="1098"/>
      <c r="J1" s="1098"/>
      <c r="K1" s="1098"/>
      <c r="L1" s="1098"/>
      <c r="M1" s="1098"/>
      <c r="N1" s="1098"/>
      <c r="O1" s="1098"/>
      <c r="P1" s="1098"/>
      <c r="Q1" s="1098"/>
      <c r="R1" s="1098"/>
      <c r="S1" s="1099" t="s">
        <v>491</v>
      </c>
      <c r="T1" s="15"/>
      <c r="U1" s="15"/>
      <c r="V1" s="15"/>
      <c r="W1" s="15"/>
    </row>
    <row r="2" spans="1:23" ht="27" customHeight="1">
      <c r="A2" s="9" t="s">
        <v>405</v>
      </c>
    </row>
    <row r="3" spans="1:23" ht="11.25" customHeight="1">
      <c r="K3" s="135"/>
    </row>
    <row r="5" spans="1:23" ht="36">
      <c r="O5" s="504"/>
      <c r="P5" s="829" t="s">
        <v>73</v>
      </c>
      <c r="Q5" s="830">
        <v>1624</v>
      </c>
      <c r="R5" s="504"/>
    </row>
    <row r="6" spans="1:23">
      <c r="O6" s="504"/>
      <c r="P6" s="831" t="s">
        <v>74</v>
      </c>
      <c r="Q6" s="830">
        <v>2191</v>
      </c>
      <c r="R6" s="504"/>
    </row>
    <row r="7" spans="1:23">
      <c r="O7" s="504"/>
      <c r="P7" s="831" t="s">
        <v>75</v>
      </c>
      <c r="Q7" s="830">
        <v>3786</v>
      </c>
      <c r="R7" s="504"/>
    </row>
    <row r="8" spans="1:23">
      <c r="O8" s="504"/>
      <c r="P8" s="831" t="s">
        <v>76</v>
      </c>
      <c r="Q8" s="830">
        <v>1168</v>
      </c>
      <c r="R8" s="504"/>
    </row>
    <row r="9" spans="1:23">
      <c r="O9" s="504"/>
      <c r="P9" s="831" t="s">
        <v>77</v>
      </c>
      <c r="Q9" s="830">
        <v>2301</v>
      </c>
      <c r="R9" s="504"/>
    </row>
    <row r="10" spans="1:23">
      <c r="O10" s="504"/>
      <c r="P10" s="831" t="s">
        <v>78</v>
      </c>
      <c r="Q10" s="830">
        <v>46</v>
      </c>
      <c r="R10" s="504"/>
    </row>
    <row r="11" spans="1:23">
      <c r="O11" s="504"/>
      <c r="P11" s="831" t="s">
        <v>79</v>
      </c>
      <c r="Q11" s="830">
        <v>20856</v>
      </c>
      <c r="R11" s="504"/>
    </row>
    <row r="12" spans="1:23">
      <c r="O12" s="504"/>
      <c r="P12" s="831" t="s">
        <v>80</v>
      </c>
      <c r="Q12" s="830">
        <v>3072</v>
      </c>
      <c r="R12" s="504"/>
    </row>
    <row r="13" spans="1:23">
      <c r="O13" s="504"/>
      <c r="P13" s="831" t="s">
        <v>134</v>
      </c>
      <c r="Q13" s="830">
        <v>5106</v>
      </c>
      <c r="R13" s="504"/>
    </row>
    <row r="14" spans="1:23">
      <c r="O14" s="504"/>
      <c r="P14" s="831" t="s">
        <v>81</v>
      </c>
      <c r="Q14" s="830">
        <v>7849</v>
      </c>
      <c r="R14" s="504"/>
    </row>
    <row r="15" spans="1:23">
      <c r="O15" s="504"/>
      <c r="P15" s="831" t="s">
        <v>82</v>
      </c>
      <c r="Q15" s="830">
        <v>16491</v>
      </c>
      <c r="R15" s="504"/>
    </row>
    <row r="16" spans="1:23">
      <c r="O16" s="504"/>
      <c r="P16" s="831" t="s">
        <v>83</v>
      </c>
      <c r="Q16" s="830">
        <v>499</v>
      </c>
      <c r="R16" s="504"/>
    </row>
    <row r="17" spans="2:18">
      <c r="O17" s="504"/>
      <c r="P17" s="831" t="s">
        <v>84</v>
      </c>
      <c r="Q17" s="830">
        <v>26234</v>
      </c>
      <c r="R17" s="504"/>
    </row>
    <row r="18" spans="2:18">
      <c r="O18" s="504"/>
      <c r="P18" s="831" t="s">
        <v>85</v>
      </c>
      <c r="Q18" s="830">
        <v>29931</v>
      </c>
      <c r="R18" s="504"/>
    </row>
    <row r="19" spans="2:18">
      <c r="O19" s="504"/>
      <c r="P19" s="831" t="s">
        <v>86</v>
      </c>
      <c r="Q19" s="830">
        <v>412</v>
      </c>
      <c r="R19" s="504"/>
    </row>
    <row r="20" spans="2:18">
      <c r="O20" s="504"/>
      <c r="P20" s="831" t="s">
        <v>87</v>
      </c>
      <c r="Q20" s="830">
        <v>14719</v>
      </c>
      <c r="R20" s="504"/>
    </row>
    <row r="21" spans="2:18">
      <c r="O21" s="504"/>
      <c r="P21" s="831" t="s">
        <v>88</v>
      </c>
      <c r="Q21" s="830">
        <v>214</v>
      </c>
      <c r="R21" s="504"/>
    </row>
    <row r="22" spans="2:18">
      <c r="O22" s="504"/>
      <c r="P22" s="831" t="s">
        <v>89</v>
      </c>
      <c r="Q22" s="830">
        <v>851</v>
      </c>
      <c r="R22" s="504"/>
    </row>
    <row r="23" spans="2:18" ht="12.75" customHeight="1">
      <c r="O23" s="504"/>
      <c r="P23" s="831" t="s">
        <v>90</v>
      </c>
      <c r="Q23" s="830">
        <v>3473</v>
      </c>
      <c r="R23" s="504"/>
    </row>
    <row r="24" spans="2:18" ht="12.75" customHeight="1">
      <c r="B24" s="134"/>
      <c r="C24" s="134"/>
      <c r="D24" s="134"/>
      <c r="E24" s="134"/>
      <c r="F24" s="134"/>
      <c r="G24" s="134"/>
      <c r="H24" s="134"/>
      <c r="I24" s="134"/>
      <c r="J24" s="134"/>
      <c r="K24" s="134"/>
      <c r="L24" s="134"/>
      <c r="M24" s="134"/>
      <c r="N24" s="134"/>
      <c r="O24" s="504"/>
      <c r="P24" s="831" t="s">
        <v>91</v>
      </c>
      <c r="Q24" s="830">
        <v>40</v>
      </c>
      <c r="R24" s="504"/>
    </row>
    <row r="25" spans="2:18" ht="12.75" customHeight="1">
      <c r="B25" s="134"/>
      <c r="C25" s="134"/>
      <c r="D25" s="134"/>
      <c r="E25" s="134"/>
      <c r="F25" s="134"/>
      <c r="G25" s="134"/>
      <c r="H25" s="134"/>
      <c r="I25" s="134"/>
      <c r="J25" s="134"/>
      <c r="K25" s="134"/>
      <c r="L25" s="134"/>
      <c r="M25" s="134"/>
      <c r="N25" s="134"/>
      <c r="O25" s="504"/>
      <c r="P25" s="831" t="s">
        <v>92</v>
      </c>
      <c r="Q25" s="830">
        <v>1345</v>
      </c>
      <c r="R25" s="504"/>
    </row>
    <row r="26" spans="2:18" ht="12.75" customHeight="1">
      <c r="B26" s="134"/>
      <c r="C26" s="134"/>
      <c r="D26" s="134"/>
      <c r="E26" s="134"/>
      <c r="F26" s="134"/>
      <c r="G26" s="134"/>
      <c r="H26" s="134"/>
      <c r="I26" s="134"/>
      <c r="J26" s="134"/>
      <c r="K26" s="134"/>
      <c r="L26" s="134"/>
      <c r="M26" s="134"/>
      <c r="N26" s="134"/>
      <c r="O26" s="504"/>
      <c r="P26" s="831" t="s">
        <v>40</v>
      </c>
      <c r="Q26" s="830">
        <v>15165</v>
      </c>
      <c r="R26" s="504"/>
    </row>
    <row r="27" spans="2:18" ht="12.75" customHeight="1">
      <c r="B27" s="134"/>
      <c r="C27" s="134"/>
      <c r="D27" s="134"/>
      <c r="E27" s="134"/>
      <c r="F27" s="134"/>
      <c r="G27" s="134"/>
      <c r="H27" s="134"/>
      <c r="I27" s="134"/>
      <c r="J27" s="134"/>
      <c r="K27" s="134"/>
      <c r="L27" s="134"/>
      <c r="M27" s="134"/>
      <c r="N27" s="134"/>
      <c r="O27" s="504"/>
      <c r="P27" s="831" t="s">
        <v>93</v>
      </c>
      <c r="Q27" s="830">
        <v>710</v>
      </c>
      <c r="R27" s="504"/>
    </row>
    <row r="28" spans="2:18" ht="12.75" customHeight="1">
      <c r="B28" s="134"/>
      <c r="C28" s="134"/>
      <c r="D28" s="134"/>
      <c r="E28" s="134"/>
      <c r="F28" s="134"/>
      <c r="G28" s="134"/>
      <c r="H28" s="134"/>
      <c r="I28" s="134"/>
      <c r="J28" s="134"/>
      <c r="K28" s="134"/>
      <c r="L28" s="134"/>
      <c r="M28" s="134"/>
      <c r="N28" s="134"/>
      <c r="O28" s="504"/>
      <c r="P28" s="831" t="s">
        <v>95</v>
      </c>
      <c r="Q28" s="830">
        <v>26137</v>
      </c>
      <c r="R28" s="504"/>
    </row>
    <row r="29" spans="2:18" ht="12.75" customHeight="1">
      <c r="B29" s="134"/>
      <c r="C29" s="134"/>
      <c r="D29" s="134"/>
      <c r="E29" s="134"/>
      <c r="F29" s="134"/>
      <c r="G29" s="134"/>
      <c r="H29" s="134"/>
      <c r="I29" s="134"/>
      <c r="J29" s="134"/>
      <c r="K29" s="134"/>
      <c r="L29" s="134"/>
      <c r="M29" s="134"/>
      <c r="N29" s="134"/>
      <c r="O29" s="504"/>
      <c r="P29" s="831" t="s">
        <v>96</v>
      </c>
      <c r="Q29" s="830">
        <v>954</v>
      </c>
      <c r="R29" s="504"/>
    </row>
    <row r="30" spans="2:18">
      <c r="O30" s="504"/>
      <c r="P30" s="831" t="s">
        <v>97</v>
      </c>
      <c r="Q30" s="830">
        <v>1860</v>
      </c>
      <c r="R30" s="504"/>
    </row>
    <row r="31" spans="2:18">
      <c r="O31" s="504"/>
      <c r="P31" s="831" t="s">
        <v>98</v>
      </c>
      <c r="Q31" s="830">
        <v>996</v>
      </c>
      <c r="R31" s="504"/>
    </row>
    <row r="32" spans="2:18" ht="48.75" customHeight="1">
      <c r="J32" s="134"/>
      <c r="K32" s="134"/>
      <c r="L32" s="134"/>
      <c r="M32" s="134"/>
      <c r="N32" s="134"/>
    </row>
    <row r="33" spans="1:14">
      <c r="J33" s="134"/>
      <c r="K33" s="134"/>
      <c r="L33" s="134"/>
      <c r="M33" s="134"/>
      <c r="N33" s="134"/>
    </row>
    <row r="34" spans="1:14" ht="58.5" customHeight="1">
      <c r="A34" s="1233" t="s">
        <v>135</v>
      </c>
      <c r="B34" s="1233"/>
      <c r="C34" s="1233"/>
      <c r="D34" s="1233"/>
      <c r="E34" s="1233"/>
      <c r="F34" s="1233"/>
      <c r="G34" s="1233"/>
      <c r="H34" s="1233"/>
      <c r="I34" s="1233"/>
      <c r="J34" s="134"/>
      <c r="K34" s="134"/>
      <c r="L34" s="134"/>
      <c r="M34" s="134"/>
      <c r="N34" s="134"/>
    </row>
    <row r="35" spans="1:14">
      <c r="A35" s="10" t="s">
        <v>11</v>
      </c>
      <c r="B35" s="134"/>
      <c r="C35" s="134"/>
      <c r="D35" s="134"/>
      <c r="E35" s="134"/>
      <c r="F35" s="134"/>
      <c r="G35" s="134"/>
      <c r="H35" s="134"/>
      <c r="I35" s="134"/>
    </row>
  </sheetData>
  <mergeCells count="1">
    <mergeCell ref="A34:I34"/>
  </mergeCells>
  <pageMargins left="0" right="0" top="0.35433070866141736" bottom="0.8" header="0.31496062992125984" footer="0.17"/>
  <pageSetup paperSize="9" scale="95" orientation="landscape" r:id="rId1"/>
  <headerFooter>
    <oddFooter>&amp;C&amp;G</oddFooter>
  </headerFooter>
  <drawing r:id="rId2"/>
  <legacyDrawingHF r:id="rId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AD42"/>
  <sheetViews>
    <sheetView workbookViewId="0"/>
  </sheetViews>
  <sheetFormatPr baseColWidth="10" defaultColWidth="27.42578125" defaultRowHeight="12"/>
  <cols>
    <col min="1" max="1" width="2.28515625" style="15" customWidth="1"/>
    <col min="2" max="2" width="27.7109375" style="15" customWidth="1"/>
    <col min="3" max="3" width="8.140625" style="15" customWidth="1"/>
    <col min="4" max="4" width="7.140625" style="15" customWidth="1"/>
    <col min="5" max="5" width="8.5703125" style="15" customWidth="1"/>
    <col min="6" max="6" width="6.7109375" style="15" customWidth="1"/>
    <col min="7" max="7" width="8.42578125" style="15" customWidth="1"/>
    <col min="8" max="8" width="7.42578125" style="15" customWidth="1"/>
    <col min="9" max="9" width="8.28515625" style="15" customWidth="1"/>
    <col min="10" max="10" width="7" style="15" customWidth="1"/>
    <col min="11" max="11" width="8.7109375" style="15" customWidth="1"/>
    <col min="12" max="12" width="8.140625" style="15" customWidth="1"/>
    <col min="13" max="13" width="9" style="15" customWidth="1"/>
    <col min="14" max="14" width="6.5703125" style="15" customWidth="1"/>
    <col min="15" max="15" width="8" style="15" customWidth="1"/>
    <col min="16" max="16" width="7.5703125" style="15" customWidth="1"/>
    <col min="17" max="17" width="9" style="15" customWidth="1"/>
    <col min="18" max="18" width="6.5703125" style="15" customWidth="1"/>
    <col min="19" max="19" width="8.28515625" style="15" bestFit="1" customWidth="1"/>
    <col min="20" max="20" width="7.28515625" style="15" bestFit="1" customWidth="1"/>
    <col min="21" max="21" width="8.28515625" style="15" bestFit="1" customWidth="1"/>
    <col min="22" max="22" width="6.28515625" style="15" bestFit="1" customWidth="1"/>
    <col min="23" max="23" width="8" style="15" customWidth="1"/>
    <col min="24" max="24" width="7.7109375" style="15" customWidth="1"/>
    <col min="25" max="25" width="7.5703125" style="15" customWidth="1"/>
    <col min="26" max="26" width="8.28515625" style="15" customWidth="1"/>
    <col min="27" max="30" width="7.7109375" style="15" customWidth="1"/>
    <col min="31" max="16384" width="27.42578125" style="15"/>
  </cols>
  <sheetData>
    <row r="1" spans="1:30" s="3" customFormat="1" ht="13.5" thickBot="1">
      <c r="A1" s="1098"/>
      <c r="B1" s="1098"/>
      <c r="C1" s="1098"/>
      <c r="D1" s="1098"/>
      <c r="E1" s="1098"/>
      <c r="F1" s="1098"/>
      <c r="G1" s="1098"/>
      <c r="H1" s="1098"/>
      <c r="I1" s="1098"/>
      <c r="J1" s="1098"/>
      <c r="K1" s="1098"/>
      <c r="L1" s="1098"/>
      <c r="M1" s="1098"/>
      <c r="N1" s="1098"/>
      <c r="O1" s="1098"/>
      <c r="P1" s="1098"/>
      <c r="Q1" s="1098"/>
      <c r="R1" s="1098"/>
      <c r="S1" s="1098"/>
      <c r="T1" s="1098"/>
      <c r="U1" s="1098"/>
      <c r="V1" s="1098"/>
      <c r="W1" s="1098"/>
      <c r="X1" s="1099"/>
      <c r="Y1" s="1099"/>
      <c r="Z1" s="1099" t="s">
        <v>491</v>
      </c>
    </row>
    <row r="2" spans="1:30" ht="31.5" customHeight="1">
      <c r="B2" s="1100" t="s">
        <v>373</v>
      </c>
      <c r="C2" s="1100"/>
      <c r="D2" s="1100"/>
      <c r="E2" s="1100"/>
      <c r="F2" s="1100"/>
      <c r="G2" s="1100"/>
      <c r="H2" s="1100"/>
      <c r="I2" s="1100"/>
      <c r="J2" s="1100"/>
      <c r="K2" s="1100"/>
      <c r="L2" s="1100"/>
      <c r="M2" s="1100"/>
      <c r="N2" s="1100"/>
      <c r="O2" s="1100"/>
      <c r="P2" s="1100"/>
      <c r="Q2" s="1100"/>
    </row>
    <row r="3" spans="1:30">
      <c r="L3" s="286"/>
    </row>
    <row r="5" spans="1:30">
      <c r="B5" s="1198" t="s">
        <v>66</v>
      </c>
      <c r="C5" s="1230">
        <v>2003</v>
      </c>
      <c r="D5" s="1231"/>
      <c r="E5" s="1231"/>
      <c r="F5" s="1232"/>
      <c r="G5" s="1230">
        <v>2009</v>
      </c>
      <c r="H5" s="1231"/>
      <c r="I5" s="1231"/>
      <c r="J5" s="1232"/>
      <c r="K5" s="1230">
        <v>2010</v>
      </c>
      <c r="L5" s="1231"/>
      <c r="M5" s="1231"/>
      <c r="N5" s="1232"/>
      <c r="O5" s="1230">
        <v>2011</v>
      </c>
      <c r="P5" s="1231"/>
      <c r="Q5" s="1231"/>
      <c r="R5" s="1232"/>
      <c r="S5" s="1230">
        <v>2012</v>
      </c>
      <c r="T5" s="1231"/>
      <c r="U5" s="1231"/>
      <c r="V5" s="1232"/>
      <c r="W5" s="1230">
        <v>2013</v>
      </c>
      <c r="X5" s="1231"/>
      <c r="Y5" s="1231"/>
      <c r="Z5" s="1232"/>
      <c r="AA5" s="1230">
        <v>2014</v>
      </c>
      <c r="AB5" s="1231"/>
      <c r="AC5" s="1231"/>
      <c r="AD5" s="1232"/>
    </row>
    <row r="6" spans="1:30">
      <c r="B6" s="1199"/>
      <c r="C6" s="511" t="s">
        <v>67</v>
      </c>
      <c r="D6" s="511" t="s">
        <v>68</v>
      </c>
      <c r="E6" s="511" t="s">
        <v>69</v>
      </c>
      <c r="F6" s="511" t="s">
        <v>70</v>
      </c>
      <c r="G6" s="511" t="s">
        <v>67</v>
      </c>
      <c r="H6" s="511" t="s">
        <v>68</v>
      </c>
      <c r="I6" s="511" t="s">
        <v>69</v>
      </c>
      <c r="J6" s="511" t="s">
        <v>70</v>
      </c>
      <c r="K6" s="511" t="s">
        <v>67</v>
      </c>
      <c r="L6" s="511" t="s">
        <v>68</v>
      </c>
      <c r="M6" s="511" t="s">
        <v>69</v>
      </c>
      <c r="N6" s="511" t="s">
        <v>70</v>
      </c>
      <c r="O6" s="511" t="s">
        <v>67</v>
      </c>
      <c r="P6" s="511" t="s">
        <v>68</v>
      </c>
      <c r="Q6" s="511" t="s">
        <v>69</v>
      </c>
      <c r="R6" s="511" t="s">
        <v>70</v>
      </c>
      <c r="S6" s="511" t="s">
        <v>67</v>
      </c>
      <c r="T6" s="511" t="s">
        <v>68</v>
      </c>
      <c r="U6" s="511" t="s">
        <v>69</v>
      </c>
      <c r="V6" s="511" t="s">
        <v>70</v>
      </c>
      <c r="W6" s="511" t="s">
        <v>67</v>
      </c>
      <c r="X6" s="511" t="s">
        <v>68</v>
      </c>
      <c r="Y6" s="511" t="s">
        <v>69</v>
      </c>
      <c r="Z6" s="511" t="s">
        <v>70</v>
      </c>
      <c r="AA6" s="663" t="s">
        <v>67</v>
      </c>
      <c r="AB6" s="663" t="s">
        <v>68</v>
      </c>
      <c r="AC6" s="663" t="s">
        <v>69</v>
      </c>
      <c r="AD6" s="663" t="s">
        <v>70</v>
      </c>
    </row>
    <row r="7" spans="1:30" ht="3.75" customHeight="1">
      <c r="B7" s="119"/>
      <c r="C7" s="119"/>
      <c r="D7" s="119"/>
      <c r="E7" s="119"/>
      <c r="F7" s="119"/>
      <c r="G7" s="119"/>
      <c r="H7" s="119"/>
      <c r="I7" s="119"/>
      <c r="J7" s="119"/>
      <c r="K7" s="119"/>
      <c r="L7" s="119"/>
      <c r="M7" s="119"/>
      <c r="N7" s="119"/>
    </row>
    <row r="8" spans="1:30">
      <c r="B8" s="120" t="s">
        <v>5</v>
      </c>
      <c r="C8" s="121">
        <f t="shared" ref="C8:Z8" si="0">+SUM(C10,C35)</f>
        <v>15163</v>
      </c>
      <c r="D8" s="121">
        <f t="shared" si="0"/>
        <v>4379</v>
      </c>
      <c r="E8" s="121">
        <f t="shared" si="0"/>
        <v>10784</v>
      </c>
      <c r="F8" s="121">
        <f t="shared" si="0"/>
        <v>1054</v>
      </c>
      <c r="G8" s="121">
        <f t="shared" si="0"/>
        <v>20379</v>
      </c>
      <c r="H8" s="121">
        <f t="shared" si="0"/>
        <v>4619</v>
      </c>
      <c r="I8" s="121">
        <f t="shared" si="0"/>
        <v>15760</v>
      </c>
      <c r="J8" s="121">
        <f t="shared" si="0"/>
        <v>1170</v>
      </c>
      <c r="K8" s="121">
        <f t="shared" si="0"/>
        <v>20026</v>
      </c>
      <c r="L8" s="121">
        <f t="shared" si="0"/>
        <v>3998</v>
      </c>
      <c r="M8" s="121">
        <f t="shared" si="0"/>
        <v>16028</v>
      </c>
      <c r="N8" s="121">
        <f t="shared" si="0"/>
        <v>1283</v>
      </c>
      <c r="O8" s="121">
        <f t="shared" si="0"/>
        <v>19766</v>
      </c>
      <c r="P8" s="121">
        <f t="shared" si="0"/>
        <v>4055</v>
      </c>
      <c r="Q8" s="121">
        <f t="shared" si="0"/>
        <v>15711</v>
      </c>
      <c r="R8" s="121">
        <f t="shared" si="0"/>
        <v>1180</v>
      </c>
      <c r="S8" s="121">
        <f t="shared" si="0"/>
        <v>19357</v>
      </c>
      <c r="T8" s="121">
        <f t="shared" si="0"/>
        <v>3885</v>
      </c>
      <c r="U8" s="121">
        <f t="shared" si="0"/>
        <v>15472</v>
      </c>
      <c r="V8" s="121">
        <f t="shared" si="0"/>
        <v>1345</v>
      </c>
      <c r="W8" s="121">
        <f t="shared" si="0"/>
        <v>18913</v>
      </c>
      <c r="X8" s="121">
        <f t="shared" si="0"/>
        <v>3715</v>
      </c>
      <c r="Y8" s="121">
        <f t="shared" si="0"/>
        <v>15198</v>
      </c>
      <c r="Z8" s="121">
        <f t="shared" si="0"/>
        <v>1291</v>
      </c>
      <c r="AA8" s="121">
        <f>+AA10+AA35</f>
        <v>18930</v>
      </c>
      <c r="AB8" s="121">
        <f>+AB10+AB35</f>
        <v>3790</v>
      </c>
      <c r="AC8" s="121">
        <f>+AC10+AC35</f>
        <v>15135</v>
      </c>
      <c r="AD8" s="121">
        <f>+AD10+AD35</f>
        <v>1399</v>
      </c>
    </row>
    <row r="9" spans="1:30" ht="3.75" customHeight="1">
      <c r="B9" s="124"/>
      <c r="C9" s="124"/>
      <c r="D9" s="124"/>
      <c r="E9" s="124"/>
      <c r="F9" s="124"/>
      <c r="G9" s="124"/>
      <c r="H9" s="124"/>
      <c r="I9" s="124"/>
      <c r="J9" s="124"/>
      <c r="K9" s="124"/>
      <c r="L9" s="124"/>
      <c r="M9" s="124"/>
      <c r="N9" s="124"/>
      <c r="O9" s="124"/>
      <c r="P9" s="124"/>
      <c r="Q9" s="124"/>
      <c r="R9" s="124"/>
      <c r="S9" s="264"/>
    </row>
    <row r="10" spans="1:30">
      <c r="B10" s="121" t="s">
        <v>72</v>
      </c>
      <c r="C10" s="121">
        <f t="shared" ref="C10:Z10" si="1">+SUM(C11:C33)</f>
        <v>14511</v>
      </c>
      <c r="D10" s="121">
        <f t="shared" si="1"/>
        <v>4204</v>
      </c>
      <c r="E10" s="121">
        <f t="shared" si="1"/>
        <v>10307</v>
      </c>
      <c r="F10" s="121">
        <f t="shared" si="1"/>
        <v>994</v>
      </c>
      <c r="G10" s="121">
        <f t="shared" si="1"/>
        <v>19356</v>
      </c>
      <c r="H10" s="121">
        <f t="shared" si="1"/>
        <v>4449</v>
      </c>
      <c r="I10" s="121">
        <f t="shared" si="1"/>
        <v>14907</v>
      </c>
      <c r="J10" s="121">
        <f t="shared" si="1"/>
        <v>1077</v>
      </c>
      <c r="K10" s="121">
        <f t="shared" si="1"/>
        <v>18970</v>
      </c>
      <c r="L10" s="121">
        <f t="shared" si="1"/>
        <v>3826</v>
      </c>
      <c r="M10" s="121">
        <f t="shared" si="1"/>
        <v>15144</v>
      </c>
      <c r="N10" s="121">
        <f t="shared" si="1"/>
        <v>1159</v>
      </c>
      <c r="O10" s="121">
        <f t="shared" si="1"/>
        <v>18775</v>
      </c>
      <c r="P10" s="121">
        <f t="shared" si="1"/>
        <v>3889</v>
      </c>
      <c r="Q10" s="121">
        <f t="shared" si="1"/>
        <v>14886</v>
      </c>
      <c r="R10" s="121">
        <f t="shared" si="1"/>
        <v>1081</v>
      </c>
      <c r="S10" s="121">
        <f t="shared" si="1"/>
        <v>18260</v>
      </c>
      <c r="T10" s="121">
        <f t="shared" si="1"/>
        <v>3698</v>
      </c>
      <c r="U10" s="121">
        <f t="shared" si="1"/>
        <v>14562</v>
      </c>
      <c r="V10" s="121">
        <f t="shared" si="1"/>
        <v>1249</v>
      </c>
      <c r="W10" s="121">
        <f t="shared" si="1"/>
        <v>17903</v>
      </c>
      <c r="X10" s="121">
        <f t="shared" si="1"/>
        <v>3544</v>
      </c>
      <c r="Y10" s="121">
        <f t="shared" si="1"/>
        <v>14359</v>
      </c>
      <c r="Z10" s="121">
        <f t="shared" si="1"/>
        <v>1193</v>
      </c>
      <c r="AA10" s="121">
        <f>SUM(AA11:AA33)</f>
        <v>17971</v>
      </c>
      <c r="AB10" s="121">
        <f>SUM(AB11:AB33)</f>
        <v>3643</v>
      </c>
      <c r="AC10" s="121">
        <f>SUM(AC11:AC33)</f>
        <v>14328</v>
      </c>
      <c r="AD10" s="121">
        <f>SUM(AD11:AD33)</f>
        <v>1312</v>
      </c>
    </row>
    <row r="11" spans="1:30">
      <c r="B11" s="125" t="s">
        <v>73</v>
      </c>
      <c r="C11" s="385">
        <v>15</v>
      </c>
      <c r="D11" s="381">
        <v>5</v>
      </c>
      <c r="E11" s="535">
        <v>10</v>
      </c>
      <c r="F11" s="381">
        <v>0</v>
      </c>
      <c r="G11" s="535">
        <v>2</v>
      </c>
      <c r="H11" s="381">
        <v>0</v>
      </c>
      <c r="I11" s="385">
        <v>2</v>
      </c>
      <c r="J11" s="381">
        <v>0</v>
      </c>
      <c r="K11" s="535">
        <v>1</v>
      </c>
      <c r="L11" s="381">
        <v>0</v>
      </c>
      <c r="M11" s="535">
        <v>1</v>
      </c>
      <c r="N11" s="381">
        <v>0</v>
      </c>
      <c r="O11" s="385">
        <v>1</v>
      </c>
      <c r="P11" s="381">
        <v>0</v>
      </c>
      <c r="Q11" s="535">
        <v>1</v>
      </c>
      <c r="R11" s="381">
        <v>0</v>
      </c>
      <c r="S11" s="535">
        <v>0</v>
      </c>
      <c r="T11" s="381">
        <v>0</v>
      </c>
      <c r="U11" s="385">
        <v>0</v>
      </c>
      <c r="V11" s="381">
        <v>0</v>
      </c>
      <c r="W11" s="535">
        <v>0</v>
      </c>
      <c r="X11" s="381">
        <v>0</v>
      </c>
      <c r="Y11" s="535">
        <v>0</v>
      </c>
      <c r="Z11" s="381">
        <v>0</v>
      </c>
      <c r="AA11" s="703" t="s">
        <v>9</v>
      </c>
      <c r="AB11" s="705" t="s">
        <v>9</v>
      </c>
      <c r="AC11" s="704" t="s">
        <v>9</v>
      </c>
      <c r="AD11" s="705" t="s">
        <v>9</v>
      </c>
    </row>
    <row r="12" spans="1:30">
      <c r="B12" s="129" t="s">
        <v>74</v>
      </c>
      <c r="C12" s="127">
        <v>47</v>
      </c>
      <c r="D12" s="129">
        <v>20</v>
      </c>
      <c r="E12" s="126">
        <v>27</v>
      </c>
      <c r="F12" s="129">
        <v>8</v>
      </c>
      <c r="G12" s="126">
        <v>200</v>
      </c>
      <c r="H12" s="129">
        <v>58</v>
      </c>
      <c r="I12" s="127">
        <v>142</v>
      </c>
      <c r="J12" s="129">
        <v>5</v>
      </c>
      <c r="K12" s="126">
        <v>214</v>
      </c>
      <c r="L12" s="129">
        <v>57</v>
      </c>
      <c r="M12" s="126">
        <v>157</v>
      </c>
      <c r="N12" s="129">
        <v>2</v>
      </c>
      <c r="O12" s="127">
        <v>246</v>
      </c>
      <c r="P12" s="129">
        <v>64</v>
      </c>
      <c r="Q12" s="126">
        <v>182</v>
      </c>
      <c r="R12" s="129">
        <v>4</v>
      </c>
      <c r="S12" s="126">
        <v>267</v>
      </c>
      <c r="T12" s="129">
        <v>57</v>
      </c>
      <c r="U12" s="127">
        <v>210</v>
      </c>
      <c r="V12" s="129">
        <v>6</v>
      </c>
      <c r="W12" s="126">
        <v>279</v>
      </c>
      <c r="X12" s="129">
        <v>45</v>
      </c>
      <c r="Y12" s="126">
        <v>234</v>
      </c>
      <c r="Z12" s="129">
        <v>5</v>
      </c>
      <c r="AA12" s="699">
        <v>272</v>
      </c>
      <c r="AB12" s="706">
        <v>41</v>
      </c>
      <c r="AC12" s="700">
        <v>231</v>
      </c>
      <c r="AD12" s="706">
        <v>10</v>
      </c>
    </row>
    <row r="13" spans="1:30">
      <c r="B13" s="129" t="s">
        <v>75</v>
      </c>
      <c r="C13" s="127">
        <v>570</v>
      </c>
      <c r="D13" s="129">
        <v>183</v>
      </c>
      <c r="E13" s="126">
        <v>387</v>
      </c>
      <c r="F13" s="129">
        <v>28</v>
      </c>
      <c r="G13" s="126">
        <v>858</v>
      </c>
      <c r="H13" s="129">
        <v>187</v>
      </c>
      <c r="I13" s="127">
        <v>671</v>
      </c>
      <c r="J13" s="129">
        <v>85</v>
      </c>
      <c r="K13" s="126">
        <v>819</v>
      </c>
      <c r="L13" s="129">
        <v>147</v>
      </c>
      <c r="M13" s="126">
        <v>672</v>
      </c>
      <c r="N13" s="129">
        <v>145</v>
      </c>
      <c r="O13" s="127">
        <v>783</v>
      </c>
      <c r="P13" s="129">
        <v>161</v>
      </c>
      <c r="Q13" s="126">
        <v>622</v>
      </c>
      <c r="R13" s="129">
        <v>73</v>
      </c>
      <c r="S13" s="126">
        <v>767</v>
      </c>
      <c r="T13" s="129">
        <v>146</v>
      </c>
      <c r="U13" s="127">
        <v>621</v>
      </c>
      <c r="V13" s="129">
        <v>52</v>
      </c>
      <c r="W13" s="126">
        <v>804</v>
      </c>
      <c r="X13" s="129">
        <v>165</v>
      </c>
      <c r="Y13" s="126">
        <v>639</v>
      </c>
      <c r="Z13" s="129">
        <v>56</v>
      </c>
      <c r="AA13" s="699">
        <v>784</v>
      </c>
      <c r="AB13" s="706">
        <v>155</v>
      </c>
      <c r="AC13" s="700">
        <v>629</v>
      </c>
      <c r="AD13" s="706">
        <v>54</v>
      </c>
    </row>
    <row r="14" spans="1:30">
      <c r="B14" s="129" t="s">
        <v>76</v>
      </c>
      <c r="C14" s="127">
        <v>690</v>
      </c>
      <c r="D14" s="129">
        <v>150</v>
      </c>
      <c r="E14" s="126">
        <v>540</v>
      </c>
      <c r="F14" s="129">
        <v>71</v>
      </c>
      <c r="G14" s="126">
        <v>393</v>
      </c>
      <c r="H14" s="129">
        <v>86</v>
      </c>
      <c r="I14" s="127">
        <v>307</v>
      </c>
      <c r="J14" s="129">
        <v>37</v>
      </c>
      <c r="K14" s="126">
        <v>441</v>
      </c>
      <c r="L14" s="129">
        <v>133</v>
      </c>
      <c r="M14" s="126">
        <v>308</v>
      </c>
      <c r="N14" s="129">
        <v>29</v>
      </c>
      <c r="O14" s="127">
        <v>436</v>
      </c>
      <c r="P14" s="129">
        <v>111</v>
      </c>
      <c r="Q14" s="126">
        <v>325</v>
      </c>
      <c r="R14" s="129">
        <v>31</v>
      </c>
      <c r="S14" s="126">
        <v>478</v>
      </c>
      <c r="T14" s="129">
        <v>144</v>
      </c>
      <c r="U14" s="127">
        <v>334</v>
      </c>
      <c r="V14" s="129">
        <v>18</v>
      </c>
      <c r="W14" s="126">
        <v>490</v>
      </c>
      <c r="X14" s="129">
        <v>109</v>
      </c>
      <c r="Y14" s="126">
        <v>381</v>
      </c>
      <c r="Z14" s="129">
        <v>34</v>
      </c>
      <c r="AA14" s="699">
        <v>610</v>
      </c>
      <c r="AB14" s="706">
        <v>158</v>
      </c>
      <c r="AC14" s="700">
        <v>452</v>
      </c>
      <c r="AD14" s="706">
        <v>42</v>
      </c>
    </row>
    <row r="15" spans="1:30">
      <c r="B15" s="129" t="s">
        <v>77</v>
      </c>
      <c r="C15" s="127">
        <v>59</v>
      </c>
      <c r="D15" s="129">
        <v>14</v>
      </c>
      <c r="E15" s="126">
        <v>45</v>
      </c>
      <c r="F15" s="129">
        <v>1</v>
      </c>
      <c r="G15" s="126">
        <v>176</v>
      </c>
      <c r="H15" s="129">
        <v>19</v>
      </c>
      <c r="I15" s="127">
        <v>157</v>
      </c>
      <c r="J15" s="129">
        <v>10</v>
      </c>
      <c r="K15" s="126">
        <v>312</v>
      </c>
      <c r="L15" s="129">
        <v>54</v>
      </c>
      <c r="M15" s="126">
        <v>258</v>
      </c>
      <c r="N15" s="129">
        <v>12</v>
      </c>
      <c r="O15" s="127">
        <v>325</v>
      </c>
      <c r="P15" s="129">
        <v>45</v>
      </c>
      <c r="Q15" s="126">
        <v>280</v>
      </c>
      <c r="R15" s="129">
        <v>19</v>
      </c>
      <c r="S15" s="126">
        <v>341</v>
      </c>
      <c r="T15" s="129">
        <v>76</v>
      </c>
      <c r="U15" s="127">
        <v>265</v>
      </c>
      <c r="V15" s="129">
        <v>23</v>
      </c>
      <c r="W15" s="126">
        <v>330</v>
      </c>
      <c r="X15" s="129">
        <v>54</v>
      </c>
      <c r="Y15" s="126">
        <v>276</v>
      </c>
      <c r="Z15" s="129">
        <v>18</v>
      </c>
      <c r="AA15" s="699">
        <v>389</v>
      </c>
      <c r="AB15" s="706">
        <v>88</v>
      </c>
      <c r="AC15" s="700">
        <v>301</v>
      </c>
      <c r="AD15" s="706">
        <v>14</v>
      </c>
    </row>
    <row r="16" spans="1:30">
      <c r="B16" s="129" t="s">
        <v>78</v>
      </c>
      <c r="C16" s="127">
        <v>109</v>
      </c>
      <c r="D16" s="129">
        <v>28</v>
      </c>
      <c r="E16" s="126">
        <v>81</v>
      </c>
      <c r="F16" s="129">
        <v>22</v>
      </c>
      <c r="G16" s="126">
        <v>92</v>
      </c>
      <c r="H16" s="129">
        <v>31</v>
      </c>
      <c r="I16" s="127">
        <v>61</v>
      </c>
      <c r="J16" s="129">
        <v>0</v>
      </c>
      <c r="K16" s="126">
        <v>0</v>
      </c>
      <c r="L16" s="129">
        <v>0</v>
      </c>
      <c r="M16" s="126">
        <v>0</v>
      </c>
      <c r="N16" s="129">
        <v>0</v>
      </c>
      <c r="O16" s="127">
        <v>0</v>
      </c>
      <c r="P16" s="129">
        <v>0</v>
      </c>
      <c r="Q16" s="126">
        <v>0</v>
      </c>
      <c r="R16" s="129">
        <v>0</v>
      </c>
      <c r="S16" s="126">
        <v>0</v>
      </c>
      <c r="T16" s="129">
        <v>0</v>
      </c>
      <c r="U16" s="127">
        <v>0</v>
      </c>
      <c r="V16" s="129">
        <v>0</v>
      </c>
      <c r="W16" s="126">
        <v>0</v>
      </c>
      <c r="X16" s="129">
        <v>0</v>
      </c>
      <c r="Y16" s="126">
        <v>0</v>
      </c>
      <c r="Z16" s="129">
        <v>0</v>
      </c>
      <c r="AA16" s="699" t="s">
        <v>9</v>
      </c>
      <c r="AB16" s="706" t="s">
        <v>9</v>
      </c>
      <c r="AC16" s="700" t="s">
        <v>9</v>
      </c>
      <c r="AD16" s="706" t="s">
        <v>9</v>
      </c>
    </row>
    <row r="17" spans="2:30">
      <c r="B17" s="129" t="s">
        <v>79</v>
      </c>
      <c r="C17" s="127">
        <v>433</v>
      </c>
      <c r="D17" s="129">
        <v>104</v>
      </c>
      <c r="E17" s="126">
        <v>329</v>
      </c>
      <c r="F17" s="129">
        <v>37</v>
      </c>
      <c r="G17" s="126">
        <v>772</v>
      </c>
      <c r="H17" s="129">
        <v>169</v>
      </c>
      <c r="I17" s="127">
        <v>603</v>
      </c>
      <c r="J17" s="129">
        <v>30</v>
      </c>
      <c r="K17" s="126">
        <v>815</v>
      </c>
      <c r="L17" s="129">
        <v>153</v>
      </c>
      <c r="M17" s="126">
        <v>662</v>
      </c>
      <c r="N17" s="129">
        <v>39</v>
      </c>
      <c r="O17" s="127">
        <v>834</v>
      </c>
      <c r="P17" s="129">
        <v>181</v>
      </c>
      <c r="Q17" s="126">
        <v>653</v>
      </c>
      <c r="R17" s="129">
        <v>38</v>
      </c>
      <c r="S17" s="126">
        <v>824</v>
      </c>
      <c r="T17" s="129">
        <v>158</v>
      </c>
      <c r="U17" s="127">
        <v>666</v>
      </c>
      <c r="V17" s="129">
        <v>51</v>
      </c>
      <c r="W17" s="126">
        <v>858</v>
      </c>
      <c r="X17" s="129">
        <v>166</v>
      </c>
      <c r="Y17" s="126">
        <v>692</v>
      </c>
      <c r="Z17" s="129">
        <v>50</v>
      </c>
      <c r="AA17" s="699">
        <v>896</v>
      </c>
      <c r="AB17" s="706">
        <v>149</v>
      </c>
      <c r="AC17" s="700">
        <v>747</v>
      </c>
      <c r="AD17" s="706">
        <v>69</v>
      </c>
    </row>
    <row r="18" spans="2:30">
      <c r="B18" s="129" t="s">
        <v>80</v>
      </c>
      <c r="C18" s="127">
        <v>540</v>
      </c>
      <c r="D18" s="129">
        <v>172</v>
      </c>
      <c r="E18" s="126">
        <v>368</v>
      </c>
      <c r="F18" s="129">
        <v>22</v>
      </c>
      <c r="G18" s="126">
        <v>340</v>
      </c>
      <c r="H18" s="129">
        <v>28</v>
      </c>
      <c r="I18" s="127">
        <v>312</v>
      </c>
      <c r="J18" s="129">
        <v>53</v>
      </c>
      <c r="K18" s="126">
        <v>287</v>
      </c>
      <c r="L18" s="129">
        <v>24</v>
      </c>
      <c r="M18" s="126">
        <v>263</v>
      </c>
      <c r="N18" s="129">
        <v>56</v>
      </c>
      <c r="O18" s="127">
        <v>200</v>
      </c>
      <c r="P18" s="129">
        <v>16</v>
      </c>
      <c r="Q18" s="126">
        <v>184</v>
      </c>
      <c r="R18" s="129">
        <v>42</v>
      </c>
      <c r="S18" s="126">
        <v>138</v>
      </c>
      <c r="T18" s="129">
        <v>12</v>
      </c>
      <c r="U18" s="127">
        <v>126</v>
      </c>
      <c r="V18" s="129">
        <v>17</v>
      </c>
      <c r="W18" s="126">
        <v>125</v>
      </c>
      <c r="X18" s="129">
        <v>18</v>
      </c>
      <c r="Y18" s="126">
        <v>107</v>
      </c>
      <c r="Z18" s="129">
        <v>21</v>
      </c>
      <c r="AA18" s="699">
        <v>108</v>
      </c>
      <c r="AB18" s="706">
        <v>16</v>
      </c>
      <c r="AC18" s="700">
        <v>92</v>
      </c>
      <c r="AD18" s="706">
        <v>4</v>
      </c>
    </row>
    <row r="19" spans="2:30">
      <c r="B19" s="129" t="s">
        <v>134</v>
      </c>
      <c r="C19" s="127">
        <v>15</v>
      </c>
      <c r="D19" s="129">
        <v>4</v>
      </c>
      <c r="E19" s="126">
        <v>11</v>
      </c>
      <c r="F19" s="129">
        <v>4</v>
      </c>
      <c r="G19" s="126">
        <v>22</v>
      </c>
      <c r="H19" s="129">
        <v>7</v>
      </c>
      <c r="I19" s="127">
        <v>15</v>
      </c>
      <c r="J19" s="129">
        <v>0</v>
      </c>
      <c r="K19" s="126">
        <v>31</v>
      </c>
      <c r="L19" s="129">
        <v>11</v>
      </c>
      <c r="M19" s="126">
        <v>20</v>
      </c>
      <c r="N19" s="129">
        <v>0</v>
      </c>
      <c r="O19" s="127">
        <v>28</v>
      </c>
      <c r="P19" s="129">
        <v>6</v>
      </c>
      <c r="Q19" s="126">
        <v>22</v>
      </c>
      <c r="R19" s="129">
        <v>0</v>
      </c>
      <c r="S19" s="126">
        <v>38</v>
      </c>
      <c r="T19" s="129">
        <v>9</v>
      </c>
      <c r="U19" s="127">
        <v>29</v>
      </c>
      <c r="V19" s="129">
        <v>1</v>
      </c>
      <c r="W19" s="126">
        <v>28</v>
      </c>
      <c r="X19" s="129">
        <v>4</v>
      </c>
      <c r="Y19" s="126">
        <v>24</v>
      </c>
      <c r="Z19" s="129">
        <v>4</v>
      </c>
      <c r="AA19" s="699">
        <v>37</v>
      </c>
      <c r="AB19" s="706">
        <v>2</v>
      </c>
      <c r="AC19" s="700">
        <v>35</v>
      </c>
      <c r="AD19" s="706">
        <v>2</v>
      </c>
    </row>
    <row r="20" spans="2:30">
      <c r="B20" s="129" t="s">
        <v>81</v>
      </c>
      <c r="C20" s="127">
        <v>218</v>
      </c>
      <c r="D20" s="129">
        <v>69</v>
      </c>
      <c r="E20" s="126">
        <v>149</v>
      </c>
      <c r="F20" s="129">
        <v>26</v>
      </c>
      <c r="G20" s="126">
        <v>389</v>
      </c>
      <c r="H20" s="129">
        <v>128</v>
      </c>
      <c r="I20" s="127">
        <v>261</v>
      </c>
      <c r="J20" s="129">
        <v>19</v>
      </c>
      <c r="K20" s="126">
        <v>386</v>
      </c>
      <c r="L20" s="129">
        <v>115</v>
      </c>
      <c r="M20" s="126">
        <v>271</v>
      </c>
      <c r="N20" s="129">
        <v>5</v>
      </c>
      <c r="O20" s="127">
        <v>383</v>
      </c>
      <c r="P20" s="129">
        <v>116</v>
      </c>
      <c r="Q20" s="126">
        <v>267</v>
      </c>
      <c r="R20" s="129">
        <v>11</v>
      </c>
      <c r="S20" s="126">
        <v>380</v>
      </c>
      <c r="T20" s="129">
        <v>100</v>
      </c>
      <c r="U20" s="127">
        <v>280</v>
      </c>
      <c r="V20" s="129">
        <v>8</v>
      </c>
      <c r="W20" s="126">
        <v>385</v>
      </c>
      <c r="X20" s="129">
        <v>93</v>
      </c>
      <c r="Y20" s="126">
        <v>292</v>
      </c>
      <c r="Z20" s="129">
        <v>12</v>
      </c>
      <c r="AA20" s="699">
        <v>404</v>
      </c>
      <c r="AB20" s="706">
        <v>102</v>
      </c>
      <c r="AC20" s="700">
        <v>302</v>
      </c>
      <c r="AD20" s="706">
        <v>14</v>
      </c>
    </row>
    <row r="21" spans="2:30">
      <c r="B21" s="129" t="s">
        <v>82</v>
      </c>
      <c r="C21" s="127">
        <v>792</v>
      </c>
      <c r="D21" s="129">
        <v>176</v>
      </c>
      <c r="E21" s="126">
        <v>616</v>
      </c>
      <c r="F21" s="129">
        <v>57</v>
      </c>
      <c r="G21" s="126">
        <v>789</v>
      </c>
      <c r="H21" s="129">
        <v>160</v>
      </c>
      <c r="I21" s="127">
        <v>629</v>
      </c>
      <c r="J21" s="129">
        <v>46</v>
      </c>
      <c r="K21" s="126">
        <v>764</v>
      </c>
      <c r="L21" s="129">
        <v>142</v>
      </c>
      <c r="M21" s="126">
        <v>622</v>
      </c>
      <c r="N21" s="129">
        <v>47</v>
      </c>
      <c r="O21" s="127">
        <v>707</v>
      </c>
      <c r="P21" s="129">
        <v>105</v>
      </c>
      <c r="Q21" s="126">
        <v>602</v>
      </c>
      <c r="R21" s="129">
        <v>45</v>
      </c>
      <c r="S21" s="126">
        <v>649</v>
      </c>
      <c r="T21" s="129">
        <v>119</v>
      </c>
      <c r="U21" s="127">
        <v>530</v>
      </c>
      <c r="V21" s="129">
        <v>44</v>
      </c>
      <c r="W21" s="126">
        <v>588</v>
      </c>
      <c r="X21" s="129">
        <v>99</v>
      </c>
      <c r="Y21" s="126">
        <v>489</v>
      </c>
      <c r="Z21" s="129">
        <v>42</v>
      </c>
      <c r="AA21" s="699">
        <v>578</v>
      </c>
      <c r="AB21" s="706">
        <v>131</v>
      </c>
      <c r="AC21" s="700">
        <v>447</v>
      </c>
      <c r="AD21" s="706">
        <v>77</v>
      </c>
    </row>
    <row r="22" spans="2:30">
      <c r="B22" s="129" t="s">
        <v>83</v>
      </c>
      <c r="C22" s="127">
        <v>0</v>
      </c>
      <c r="D22" s="129">
        <v>0</v>
      </c>
      <c r="E22" s="126">
        <v>0</v>
      </c>
      <c r="F22" s="129">
        <v>0</v>
      </c>
      <c r="G22" s="126">
        <v>0</v>
      </c>
      <c r="H22" s="129">
        <v>0</v>
      </c>
      <c r="I22" s="127">
        <v>0</v>
      </c>
      <c r="J22" s="129">
        <v>0</v>
      </c>
      <c r="K22" s="126">
        <v>0</v>
      </c>
      <c r="L22" s="129">
        <v>0</v>
      </c>
      <c r="M22" s="126">
        <v>0</v>
      </c>
      <c r="N22" s="129">
        <v>0</v>
      </c>
      <c r="O22" s="127">
        <v>0</v>
      </c>
      <c r="P22" s="129">
        <v>0</v>
      </c>
      <c r="Q22" s="126">
        <v>0</v>
      </c>
      <c r="R22" s="129">
        <v>0</v>
      </c>
      <c r="S22" s="126">
        <v>0</v>
      </c>
      <c r="T22" s="129">
        <v>0</v>
      </c>
      <c r="U22" s="127">
        <v>0</v>
      </c>
      <c r="V22" s="129">
        <v>0</v>
      </c>
      <c r="W22" s="126">
        <v>0</v>
      </c>
      <c r="X22" s="129">
        <v>0</v>
      </c>
      <c r="Y22" s="126">
        <v>0</v>
      </c>
      <c r="Z22" s="129">
        <v>0</v>
      </c>
      <c r="AA22" s="699" t="s">
        <v>9</v>
      </c>
      <c r="AB22" s="706" t="s">
        <v>9</v>
      </c>
      <c r="AC22" s="700" t="s">
        <v>9</v>
      </c>
      <c r="AD22" s="706" t="s">
        <v>9</v>
      </c>
    </row>
    <row r="23" spans="2:30">
      <c r="B23" s="129" t="s">
        <v>84</v>
      </c>
      <c r="C23" s="127">
        <v>2855</v>
      </c>
      <c r="D23" s="129">
        <v>736</v>
      </c>
      <c r="E23" s="126">
        <v>2119</v>
      </c>
      <c r="F23" s="129">
        <v>331</v>
      </c>
      <c r="G23" s="126">
        <v>4435</v>
      </c>
      <c r="H23" s="129">
        <v>999</v>
      </c>
      <c r="I23" s="127">
        <v>3436</v>
      </c>
      <c r="J23" s="129">
        <v>273</v>
      </c>
      <c r="K23" s="126">
        <v>4338</v>
      </c>
      <c r="L23" s="129">
        <v>848</v>
      </c>
      <c r="M23" s="126">
        <v>3490</v>
      </c>
      <c r="N23" s="129">
        <v>294</v>
      </c>
      <c r="O23" s="127">
        <v>4426</v>
      </c>
      <c r="P23" s="129">
        <v>927</v>
      </c>
      <c r="Q23" s="126">
        <v>3499</v>
      </c>
      <c r="R23" s="129">
        <v>342</v>
      </c>
      <c r="S23" s="126">
        <v>4317</v>
      </c>
      <c r="T23" s="129">
        <v>842</v>
      </c>
      <c r="U23" s="127">
        <v>3475</v>
      </c>
      <c r="V23" s="129">
        <v>415</v>
      </c>
      <c r="W23" s="126">
        <v>4432</v>
      </c>
      <c r="X23" s="129">
        <v>976</v>
      </c>
      <c r="Y23" s="126">
        <v>3456</v>
      </c>
      <c r="Z23" s="129">
        <v>431</v>
      </c>
      <c r="AA23" s="699">
        <v>4637</v>
      </c>
      <c r="AB23" s="706">
        <v>978</v>
      </c>
      <c r="AC23" s="700">
        <v>3659</v>
      </c>
      <c r="AD23" s="706">
        <v>448</v>
      </c>
    </row>
    <row r="24" spans="2:30">
      <c r="B24" s="129" t="s">
        <v>85</v>
      </c>
      <c r="C24" s="127">
        <v>6497</v>
      </c>
      <c r="D24" s="129">
        <v>2194</v>
      </c>
      <c r="E24" s="126">
        <v>4303</v>
      </c>
      <c r="F24" s="129">
        <v>252</v>
      </c>
      <c r="G24" s="126">
        <v>8973</v>
      </c>
      <c r="H24" s="129">
        <v>2127</v>
      </c>
      <c r="I24" s="127">
        <v>6846</v>
      </c>
      <c r="J24" s="129">
        <v>373</v>
      </c>
      <c r="K24" s="126">
        <v>8687</v>
      </c>
      <c r="L24" s="129">
        <v>1758</v>
      </c>
      <c r="M24" s="126">
        <v>6929</v>
      </c>
      <c r="N24" s="129">
        <v>378</v>
      </c>
      <c r="O24" s="127">
        <v>8495</v>
      </c>
      <c r="P24" s="129">
        <v>1780</v>
      </c>
      <c r="Q24" s="126">
        <v>6715</v>
      </c>
      <c r="R24" s="129">
        <v>346</v>
      </c>
      <c r="S24" s="126">
        <v>8217</v>
      </c>
      <c r="T24" s="129">
        <v>1642</v>
      </c>
      <c r="U24" s="127">
        <v>6575</v>
      </c>
      <c r="V24" s="129">
        <v>424</v>
      </c>
      <c r="W24" s="126">
        <v>7781</v>
      </c>
      <c r="X24" s="129">
        <v>1460</v>
      </c>
      <c r="Y24" s="126">
        <v>6321</v>
      </c>
      <c r="Z24" s="129">
        <v>364</v>
      </c>
      <c r="AA24" s="699">
        <v>7498</v>
      </c>
      <c r="AB24" s="706">
        <v>1518</v>
      </c>
      <c r="AC24" s="700">
        <v>5980</v>
      </c>
      <c r="AD24" s="706">
        <v>442</v>
      </c>
    </row>
    <row r="25" spans="2:30">
      <c r="B25" s="129" t="s">
        <v>86</v>
      </c>
      <c r="C25" s="127">
        <v>0</v>
      </c>
      <c r="D25" s="129">
        <v>0</v>
      </c>
      <c r="E25" s="126">
        <v>0</v>
      </c>
      <c r="F25" s="129">
        <v>0</v>
      </c>
      <c r="G25" s="126">
        <v>0</v>
      </c>
      <c r="H25" s="129">
        <v>0</v>
      </c>
      <c r="I25" s="127">
        <v>0</v>
      </c>
      <c r="J25" s="129">
        <v>0</v>
      </c>
      <c r="K25" s="126">
        <v>0</v>
      </c>
      <c r="L25" s="129">
        <v>0</v>
      </c>
      <c r="M25" s="126">
        <v>0</v>
      </c>
      <c r="N25" s="129">
        <v>0</v>
      </c>
      <c r="O25" s="127">
        <v>0</v>
      </c>
      <c r="P25" s="129">
        <v>0</v>
      </c>
      <c r="Q25" s="126">
        <v>0</v>
      </c>
      <c r="R25" s="129">
        <v>0</v>
      </c>
      <c r="S25" s="126">
        <v>0</v>
      </c>
      <c r="T25" s="129">
        <v>0</v>
      </c>
      <c r="U25" s="127">
        <v>0</v>
      </c>
      <c r="V25" s="129">
        <v>0</v>
      </c>
      <c r="W25" s="126">
        <v>0</v>
      </c>
      <c r="X25" s="129">
        <v>0</v>
      </c>
      <c r="Y25" s="126">
        <v>0</v>
      </c>
      <c r="Z25" s="129">
        <v>0</v>
      </c>
      <c r="AA25" s="699" t="s">
        <v>9</v>
      </c>
      <c r="AB25" s="706" t="s">
        <v>9</v>
      </c>
      <c r="AC25" s="700" t="s">
        <v>9</v>
      </c>
      <c r="AD25" s="706" t="s">
        <v>9</v>
      </c>
    </row>
    <row r="26" spans="2:30">
      <c r="B26" s="129" t="s">
        <v>87</v>
      </c>
      <c r="C26" s="127">
        <v>213</v>
      </c>
      <c r="D26" s="129">
        <v>57</v>
      </c>
      <c r="E26" s="126">
        <v>156</v>
      </c>
      <c r="F26" s="129">
        <v>18</v>
      </c>
      <c r="G26" s="126">
        <v>405</v>
      </c>
      <c r="H26" s="129">
        <v>111</v>
      </c>
      <c r="I26" s="127">
        <v>294</v>
      </c>
      <c r="J26" s="129">
        <v>23</v>
      </c>
      <c r="K26" s="126">
        <v>412</v>
      </c>
      <c r="L26" s="129">
        <v>89</v>
      </c>
      <c r="M26" s="126">
        <v>323</v>
      </c>
      <c r="N26" s="129">
        <v>20</v>
      </c>
      <c r="O26" s="127">
        <v>449</v>
      </c>
      <c r="P26" s="129">
        <v>96</v>
      </c>
      <c r="Q26" s="126">
        <v>353</v>
      </c>
      <c r="R26" s="129">
        <v>23</v>
      </c>
      <c r="S26" s="126">
        <v>436</v>
      </c>
      <c r="T26" s="129">
        <v>94</v>
      </c>
      <c r="U26" s="127">
        <v>342</v>
      </c>
      <c r="V26" s="129">
        <v>38</v>
      </c>
      <c r="W26" s="126">
        <v>410</v>
      </c>
      <c r="X26" s="129">
        <v>67</v>
      </c>
      <c r="Y26" s="126">
        <v>343</v>
      </c>
      <c r="Z26" s="129">
        <v>20</v>
      </c>
      <c r="AA26" s="699">
        <v>415</v>
      </c>
      <c r="AB26" s="706">
        <v>74</v>
      </c>
      <c r="AC26" s="700">
        <v>341</v>
      </c>
      <c r="AD26" s="706">
        <v>43</v>
      </c>
    </row>
    <row r="27" spans="2:30">
      <c r="B27" s="129" t="s">
        <v>88</v>
      </c>
      <c r="C27" s="127">
        <v>0</v>
      </c>
      <c r="D27" s="129">
        <v>0</v>
      </c>
      <c r="E27" s="126">
        <v>0</v>
      </c>
      <c r="F27" s="129">
        <v>0</v>
      </c>
      <c r="G27" s="126">
        <v>0</v>
      </c>
      <c r="H27" s="129">
        <v>0</v>
      </c>
      <c r="I27" s="127">
        <v>0</v>
      </c>
      <c r="J27" s="129">
        <v>0</v>
      </c>
      <c r="K27" s="126">
        <v>0</v>
      </c>
      <c r="L27" s="129">
        <v>0</v>
      </c>
      <c r="M27" s="126">
        <v>0</v>
      </c>
      <c r="N27" s="129">
        <v>0</v>
      </c>
      <c r="O27" s="127">
        <v>0</v>
      </c>
      <c r="P27" s="129">
        <v>0</v>
      </c>
      <c r="Q27" s="126">
        <v>0</v>
      </c>
      <c r="R27" s="129">
        <v>0</v>
      </c>
      <c r="S27" s="126">
        <v>0</v>
      </c>
      <c r="T27" s="129">
        <v>0</v>
      </c>
      <c r="U27" s="127">
        <v>0</v>
      </c>
      <c r="V27" s="129">
        <v>0</v>
      </c>
      <c r="W27" s="126">
        <v>0</v>
      </c>
      <c r="X27" s="129">
        <v>0</v>
      </c>
      <c r="Y27" s="126">
        <v>0</v>
      </c>
      <c r="Z27" s="129">
        <v>0</v>
      </c>
      <c r="AA27" s="699" t="s">
        <v>9</v>
      </c>
      <c r="AB27" s="706" t="s">
        <v>9</v>
      </c>
      <c r="AC27" s="700" t="s">
        <v>9</v>
      </c>
      <c r="AD27" s="706" t="s">
        <v>9</v>
      </c>
    </row>
    <row r="28" spans="2:30">
      <c r="B28" s="129" t="s">
        <v>89</v>
      </c>
      <c r="C28" s="127">
        <v>0</v>
      </c>
      <c r="D28" s="129">
        <v>0</v>
      </c>
      <c r="E28" s="126">
        <v>0</v>
      </c>
      <c r="F28" s="129">
        <v>0</v>
      </c>
      <c r="G28" s="126">
        <v>0</v>
      </c>
      <c r="H28" s="129">
        <v>0</v>
      </c>
      <c r="I28" s="127">
        <v>0</v>
      </c>
      <c r="J28" s="129">
        <v>0</v>
      </c>
      <c r="K28" s="126">
        <v>0</v>
      </c>
      <c r="L28" s="129">
        <v>0</v>
      </c>
      <c r="M28" s="126">
        <v>0</v>
      </c>
      <c r="N28" s="129">
        <v>0</v>
      </c>
      <c r="O28" s="127">
        <v>0</v>
      </c>
      <c r="P28" s="129">
        <v>0</v>
      </c>
      <c r="Q28" s="126">
        <v>0</v>
      </c>
      <c r="R28" s="129">
        <v>0</v>
      </c>
      <c r="S28" s="126">
        <v>0</v>
      </c>
      <c r="T28" s="129">
        <v>0</v>
      </c>
      <c r="U28" s="127">
        <v>0</v>
      </c>
      <c r="V28" s="129">
        <v>0</v>
      </c>
      <c r="W28" s="126">
        <v>0</v>
      </c>
      <c r="X28" s="129">
        <v>0</v>
      </c>
      <c r="Y28" s="126">
        <v>0</v>
      </c>
      <c r="Z28" s="129">
        <v>0</v>
      </c>
      <c r="AA28" s="699" t="s">
        <v>9</v>
      </c>
      <c r="AB28" s="706" t="s">
        <v>9</v>
      </c>
      <c r="AC28" s="700" t="s">
        <v>9</v>
      </c>
      <c r="AD28" s="706" t="s">
        <v>9</v>
      </c>
    </row>
    <row r="29" spans="2:30" s="376" customFormat="1">
      <c r="B29" s="129" t="s">
        <v>90</v>
      </c>
      <c r="C29" s="127">
        <v>530</v>
      </c>
      <c r="D29" s="129">
        <v>98</v>
      </c>
      <c r="E29" s="126">
        <v>432</v>
      </c>
      <c r="F29" s="129">
        <v>54</v>
      </c>
      <c r="G29" s="126">
        <v>503</v>
      </c>
      <c r="H29" s="129">
        <v>118</v>
      </c>
      <c r="I29" s="127">
        <v>385</v>
      </c>
      <c r="J29" s="129">
        <v>37</v>
      </c>
      <c r="K29" s="126">
        <v>513</v>
      </c>
      <c r="L29" s="129">
        <v>119</v>
      </c>
      <c r="M29" s="126">
        <v>394</v>
      </c>
      <c r="N29" s="129">
        <v>45</v>
      </c>
      <c r="O29" s="127">
        <v>465</v>
      </c>
      <c r="P29" s="129">
        <v>84</v>
      </c>
      <c r="Q29" s="126">
        <v>381</v>
      </c>
      <c r="R29" s="129">
        <v>44</v>
      </c>
      <c r="S29" s="126">
        <v>482</v>
      </c>
      <c r="T29" s="129">
        <v>121</v>
      </c>
      <c r="U29" s="127">
        <v>361</v>
      </c>
      <c r="V29" s="129">
        <v>48</v>
      </c>
      <c r="W29" s="126">
        <v>501</v>
      </c>
      <c r="X29" s="129">
        <v>126</v>
      </c>
      <c r="Y29" s="126">
        <v>375</v>
      </c>
      <c r="Z29" s="129">
        <v>56</v>
      </c>
      <c r="AA29" s="699">
        <v>510</v>
      </c>
      <c r="AB29" s="706">
        <v>97</v>
      </c>
      <c r="AC29" s="700">
        <v>413</v>
      </c>
      <c r="AD29" s="706">
        <v>42</v>
      </c>
    </row>
    <row r="30" spans="2:30">
      <c r="B30" s="129" t="s">
        <v>91</v>
      </c>
      <c r="C30" s="127">
        <v>0</v>
      </c>
      <c r="D30" s="129">
        <v>0</v>
      </c>
      <c r="E30" s="126">
        <v>0</v>
      </c>
      <c r="F30" s="129">
        <v>0</v>
      </c>
      <c r="G30" s="126">
        <v>0</v>
      </c>
      <c r="H30" s="129">
        <v>0</v>
      </c>
      <c r="I30" s="127">
        <v>0</v>
      </c>
      <c r="J30" s="129">
        <v>0</v>
      </c>
      <c r="K30" s="126">
        <v>0</v>
      </c>
      <c r="L30" s="129">
        <v>0</v>
      </c>
      <c r="M30" s="126">
        <v>0</v>
      </c>
      <c r="N30" s="129">
        <v>0</v>
      </c>
      <c r="O30" s="127">
        <v>0</v>
      </c>
      <c r="P30" s="129">
        <v>0</v>
      </c>
      <c r="Q30" s="126">
        <v>0</v>
      </c>
      <c r="R30" s="129">
        <v>0</v>
      </c>
      <c r="S30" s="126">
        <v>0</v>
      </c>
      <c r="T30" s="129">
        <v>0</v>
      </c>
      <c r="U30" s="127">
        <v>0</v>
      </c>
      <c r="V30" s="129">
        <v>0</v>
      </c>
      <c r="W30" s="126">
        <v>0</v>
      </c>
      <c r="X30" s="129">
        <v>0</v>
      </c>
      <c r="Y30" s="126">
        <v>0</v>
      </c>
      <c r="Z30" s="129">
        <v>0</v>
      </c>
      <c r="AA30" s="699" t="s">
        <v>9</v>
      </c>
      <c r="AB30" s="706" t="s">
        <v>9</v>
      </c>
      <c r="AC30" s="700" t="s">
        <v>9</v>
      </c>
      <c r="AD30" s="706" t="s">
        <v>9</v>
      </c>
    </row>
    <row r="31" spans="2:30">
      <c r="B31" s="129" t="s">
        <v>92</v>
      </c>
      <c r="C31" s="127">
        <v>31</v>
      </c>
      <c r="D31" s="129">
        <v>6</v>
      </c>
      <c r="E31" s="126">
        <v>25</v>
      </c>
      <c r="F31" s="129">
        <v>1</v>
      </c>
      <c r="G31" s="126">
        <v>109</v>
      </c>
      <c r="H31" s="129">
        <v>22</v>
      </c>
      <c r="I31" s="127">
        <v>87</v>
      </c>
      <c r="J31" s="129">
        <v>7</v>
      </c>
      <c r="K31" s="126">
        <v>104</v>
      </c>
      <c r="L31" s="129">
        <v>19</v>
      </c>
      <c r="M31" s="126">
        <v>85</v>
      </c>
      <c r="N31" s="129">
        <v>22</v>
      </c>
      <c r="O31" s="127">
        <v>109</v>
      </c>
      <c r="P31" s="129">
        <v>18</v>
      </c>
      <c r="Q31" s="126">
        <v>91</v>
      </c>
      <c r="R31" s="129">
        <v>16</v>
      </c>
      <c r="S31" s="126">
        <v>109</v>
      </c>
      <c r="T31" s="129">
        <v>17</v>
      </c>
      <c r="U31" s="127">
        <v>92</v>
      </c>
      <c r="V31" s="129">
        <v>13</v>
      </c>
      <c r="W31" s="126">
        <v>116</v>
      </c>
      <c r="X31" s="129">
        <v>18</v>
      </c>
      <c r="Y31" s="126">
        <v>98</v>
      </c>
      <c r="Z31" s="129">
        <v>15</v>
      </c>
      <c r="AA31" s="699">
        <v>133</v>
      </c>
      <c r="AB31" s="706">
        <v>19</v>
      </c>
      <c r="AC31" s="700">
        <v>114</v>
      </c>
      <c r="AD31" s="706">
        <v>9</v>
      </c>
    </row>
    <row r="32" spans="2:30">
      <c r="B32" s="129" t="s">
        <v>40</v>
      </c>
      <c r="C32" s="127">
        <v>136</v>
      </c>
      <c r="D32" s="129">
        <v>19</v>
      </c>
      <c r="E32" s="126">
        <v>117</v>
      </c>
      <c r="F32" s="129">
        <v>19</v>
      </c>
      <c r="G32" s="126">
        <v>174</v>
      </c>
      <c r="H32" s="129">
        <v>39</v>
      </c>
      <c r="I32" s="127">
        <v>135</v>
      </c>
      <c r="J32" s="129">
        <v>17</v>
      </c>
      <c r="K32" s="126">
        <v>178</v>
      </c>
      <c r="L32" s="129">
        <v>35</v>
      </c>
      <c r="M32" s="126">
        <v>143</v>
      </c>
      <c r="N32" s="129">
        <v>33</v>
      </c>
      <c r="O32" s="127">
        <v>187</v>
      </c>
      <c r="P32" s="129">
        <v>39</v>
      </c>
      <c r="Q32" s="126">
        <v>148</v>
      </c>
      <c r="R32" s="129">
        <v>17</v>
      </c>
      <c r="S32" s="126">
        <v>186</v>
      </c>
      <c r="T32" s="129">
        <v>42</v>
      </c>
      <c r="U32" s="127">
        <v>144</v>
      </c>
      <c r="V32" s="129">
        <v>26</v>
      </c>
      <c r="W32" s="126">
        <v>191</v>
      </c>
      <c r="X32" s="129">
        <v>34</v>
      </c>
      <c r="Y32" s="126">
        <v>157</v>
      </c>
      <c r="Z32" s="129">
        <v>17</v>
      </c>
      <c r="AA32" s="699">
        <v>211</v>
      </c>
      <c r="AB32" s="706">
        <v>36</v>
      </c>
      <c r="AC32" s="700">
        <v>175</v>
      </c>
      <c r="AD32" s="706">
        <v>22</v>
      </c>
    </row>
    <row r="33" spans="2:30">
      <c r="B33" s="130" t="s">
        <v>93</v>
      </c>
      <c r="C33" s="132">
        <v>761</v>
      </c>
      <c r="D33" s="130">
        <v>169</v>
      </c>
      <c r="E33" s="131">
        <v>592</v>
      </c>
      <c r="F33" s="130">
        <v>43</v>
      </c>
      <c r="G33" s="131">
        <v>724</v>
      </c>
      <c r="H33" s="130">
        <v>160</v>
      </c>
      <c r="I33" s="132">
        <v>564</v>
      </c>
      <c r="J33" s="130">
        <v>62</v>
      </c>
      <c r="K33" s="131">
        <v>668</v>
      </c>
      <c r="L33" s="130">
        <v>122</v>
      </c>
      <c r="M33" s="131">
        <v>546</v>
      </c>
      <c r="N33" s="130">
        <v>32</v>
      </c>
      <c r="O33" s="132">
        <v>701</v>
      </c>
      <c r="P33" s="130">
        <v>140</v>
      </c>
      <c r="Q33" s="131">
        <v>561</v>
      </c>
      <c r="R33" s="130">
        <v>30</v>
      </c>
      <c r="S33" s="131">
        <v>631</v>
      </c>
      <c r="T33" s="130">
        <v>119</v>
      </c>
      <c r="U33" s="132">
        <v>512</v>
      </c>
      <c r="V33" s="130">
        <v>65</v>
      </c>
      <c r="W33" s="131">
        <v>585</v>
      </c>
      <c r="X33" s="130">
        <v>110</v>
      </c>
      <c r="Y33" s="131">
        <v>475</v>
      </c>
      <c r="Z33" s="130">
        <v>48</v>
      </c>
      <c r="AA33" s="701">
        <v>489</v>
      </c>
      <c r="AB33" s="707">
        <v>79</v>
      </c>
      <c r="AC33" s="702">
        <v>410</v>
      </c>
      <c r="AD33" s="707">
        <v>20</v>
      </c>
    </row>
    <row r="34" spans="2:30" s="14" customFormat="1" ht="3.75" customHeight="1">
      <c r="B34" s="126"/>
      <c r="C34" s="126"/>
      <c r="D34" s="126"/>
      <c r="E34" s="126"/>
      <c r="F34" s="126"/>
      <c r="G34" s="126"/>
      <c r="H34" s="126"/>
      <c r="I34" s="126"/>
      <c r="J34" s="126"/>
      <c r="K34" s="126"/>
      <c r="L34" s="126"/>
      <c r="M34" s="126"/>
      <c r="N34" s="126"/>
      <c r="O34" s="126"/>
      <c r="P34" s="126"/>
      <c r="Q34" s="126"/>
      <c r="R34" s="126"/>
      <c r="S34" s="377"/>
    </row>
    <row r="35" spans="2:30">
      <c r="B35" s="121" t="s">
        <v>94</v>
      </c>
      <c r="C35" s="121">
        <f t="shared" ref="C35:Z35" si="2">+SUM(C36:C39)</f>
        <v>652</v>
      </c>
      <c r="D35" s="121">
        <f t="shared" si="2"/>
        <v>175</v>
      </c>
      <c r="E35" s="121">
        <f t="shared" si="2"/>
        <v>477</v>
      </c>
      <c r="F35" s="121">
        <f t="shared" si="2"/>
        <v>60</v>
      </c>
      <c r="G35" s="121">
        <f t="shared" si="2"/>
        <v>1023</v>
      </c>
      <c r="H35" s="121">
        <f t="shared" si="2"/>
        <v>170</v>
      </c>
      <c r="I35" s="121">
        <f t="shared" si="2"/>
        <v>853</v>
      </c>
      <c r="J35" s="121">
        <f t="shared" si="2"/>
        <v>93</v>
      </c>
      <c r="K35" s="121">
        <f t="shared" si="2"/>
        <v>1056</v>
      </c>
      <c r="L35" s="121">
        <f t="shared" si="2"/>
        <v>172</v>
      </c>
      <c r="M35" s="121">
        <f t="shared" si="2"/>
        <v>884</v>
      </c>
      <c r="N35" s="121">
        <f t="shared" si="2"/>
        <v>124</v>
      </c>
      <c r="O35" s="121">
        <f t="shared" si="2"/>
        <v>991</v>
      </c>
      <c r="P35" s="121">
        <f t="shared" si="2"/>
        <v>166</v>
      </c>
      <c r="Q35" s="121">
        <f t="shared" si="2"/>
        <v>825</v>
      </c>
      <c r="R35" s="121">
        <f t="shared" si="2"/>
        <v>99</v>
      </c>
      <c r="S35" s="121">
        <f t="shared" si="2"/>
        <v>1097</v>
      </c>
      <c r="T35" s="121">
        <f t="shared" si="2"/>
        <v>187</v>
      </c>
      <c r="U35" s="121">
        <f t="shared" si="2"/>
        <v>910</v>
      </c>
      <c r="V35" s="121">
        <f t="shared" si="2"/>
        <v>96</v>
      </c>
      <c r="W35" s="121">
        <f t="shared" si="2"/>
        <v>1010</v>
      </c>
      <c r="X35" s="121">
        <f t="shared" si="2"/>
        <v>171</v>
      </c>
      <c r="Y35" s="121">
        <f t="shared" si="2"/>
        <v>839</v>
      </c>
      <c r="Z35" s="121">
        <f t="shared" si="2"/>
        <v>98</v>
      </c>
      <c r="AA35" s="121">
        <f>SUM(AA36:AA39)</f>
        <v>959</v>
      </c>
      <c r="AB35" s="121">
        <f>SUM(AB36:AB39)</f>
        <v>147</v>
      </c>
      <c r="AC35" s="121">
        <f>SUM(AC36:AC39)</f>
        <v>807</v>
      </c>
      <c r="AD35" s="121">
        <f>SUM(AD36:AD39)</f>
        <v>87</v>
      </c>
    </row>
    <row r="36" spans="2:30">
      <c r="B36" s="129" t="s">
        <v>95</v>
      </c>
      <c r="C36" s="708">
        <v>638</v>
      </c>
      <c r="D36" s="708">
        <v>167</v>
      </c>
      <c r="E36" s="708">
        <v>471</v>
      </c>
      <c r="F36" s="708">
        <v>60</v>
      </c>
      <c r="G36" s="708">
        <v>1005</v>
      </c>
      <c r="H36" s="708">
        <v>170</v>
      </c>
      <c r="I36" s="708">
        <v>835</v>
      </c>
      <c r="J36" s="708">
        <v>91</v>
      </c>
      <c r="K36" s="708">
        <v>1041</v>
      </c>
      <c r="L36" s="708">
        <v>172</v>
      </c>
      <c r="M36" s="708">
        <v>869</v>
      </c>
      <c r="N36" s="708">
        <v>122</v>
      </c>
      <c r="O36" s="708">
        <v>978</v>
      </c>
      <c r="P36" s="708">
        <v>163</v>
      </c>
      <c r="Q36" s="708">
        <v>815</v>
      </c>
      <c r="R36" s="708">
        <v>95</v>
      </c>
      <c r="S36" s="708">
        <v>1089</v>
      </c>
      <c r="T36" s="708">
        <v>187</v>
      </c>
      <c r="U36" s="708">
        <v>902</v>
      </c>
      <c r="V36" s="708">
        <v>91</v>
      </c>
      <c r="W36" s="708">
        <v>1005</v>
      </c>
      <c r="X36" s="708">
        <v>171</v>
      </c>
      <c r="Y36" s="708">
        <v>834</v>
      </c>
      <c r="Z36" s="708">
        <v>94</v>
      </c>
      <c r="AA36" s="699">
        <v>954</v>
      </c>
      <c r="AB36" s="705">
        <v>147</v>
      </c>
      <c r="AC36" s="700">
        <v>807</v>
      </c>
      <c r="AD36" s="705">
        <v>83</v>
      </c>
    </row>
    <row r="37" spans="2:30">
      <c r="B37" s="129" t="s">
        <v>96</v>
      </c>
      <c r="C37" s="384">
        <v>14</v>
      </c>
      <c r="D37" s="384">
        <v>8</v>
      </c>
      <c r="E37" s="384">
        <v>6</v>
      </c>
      <c r="F37" s="384">
        <v>0</v>
      </c>
      <c r="G37" s="384">
        <v>18</v>
      </c>
      <c r="H37" s="384">
        <v>0</v>
      </c>
      <c r="I37" s="384">
        <v>18</v>
      </c>
      <c r="J37" s="384">
        <v>2</v>
      </c>
      <c r="K37" s="384">
        <v>15</v>
      </c>
      <c r="L37" s="384">
        <v>0</v>
      </c>
      <c r="M37" s="384">
        <v>15</v>
      </c>
      <c r="N37" s="384">
        <v>2</v>
      </c>
      <c r="O37" s="384">
        <v>13</v>
      </c>
      <c r="P37" s="384">
        <v>3</v>
      </c>
      <c r="Q37" s="384">
        <v>10</v>
      </c>
      <c r="R37" s="384">
        <v>4</v>
      </c>
      <c r="S37" s="384">
        <v>8</v>
      </c>
      <c r="T37" s="384">
        <v>0</v>
      </c>
      <c r="U37" s="384">
        <v>8</v>
      </c>
      <c r="V37" s="384">
        <v>5</v>
      </c>
      <c r="W37" s="384">
        <v>5</v>
      </c>
      <c r="X37" s="384">
        <v>0</v>
      </c>
      <c r="Y37" s="384">
        <v>5</v>
      </c>
      <c r="Z37" s="384">
        <v>4</v>
      </c>
      <c r="AA37" s="699">
        <v>5</v>
      </c>
      <c r="AB37" s="706" t="s">
        <v>9</v>
      </c>
      <c r="AC37" s="700" t="s">
        <v>9</v>
      </c>
      <c r="AD37" s="706">
        <v>4</v>
      </c>
    </row>
    <row r="38" spans="2:30">
      <c r="B38" s="129" t="s">
        <v>97</v>
      </c>
      <c r="C38" s="384">
        <v>0</v>
      </c>
      <c r="D38" s="384">
        <v>0</v>
      </c>
      <c r="E38" s="384">
        <v>0</v>
      </c>
      <c r="F38" s="384">
        <v>0</v>
      </c>
      <c r="G38" s="384">
        <v>0</v>
      </c>
      <c r="H38" s="384">
        <v>0</v>
      </c>
      <c r="I38" s="384">
        <v>0</v>
      </c>
      <c r="J38" s="384">
        <v>0</v>
      </c>
      <c r="K38" s="384">
        <v>0</v>
      </c>
      <c r="L38" s="384">
        <v>0</v>
      </c>
      <c r="M38" s="384">
        <v>0</v>
      </c>
      <c r="N38" s="384">
        <v>0</v>
      </c>
      <c r="O38" s="384">
        <v>0</v>
      </c>
      <c r="P38" s="384">
        <v>0</v>
      </c>
      <c r="Q38" s="384">
        <v>0</v>
      </c>
      <c r="R38" s="384">
        <v>0</v>
      </c>
      <c r="S38" s="384">
        <v>0</v>
      </c>
      <c r="T38" s="384">
        <v>0</v>
      </c>
      <c r="U38" s="384">
        <v>0</v>
      </c>
      <c r="V38" s="384">
        <v>0</v>
      </c>
      <c r="W38" s="384">
        <v>0</v>
      </c>
      <c r="X38" s="384">
        <v>0</v>
      </c>
      <c r="Y38" s="384">
        <v>0</v>
      </c>
      <c r="Z38" s="384">
        <v>0</v>
      </c>
      <c r="AA38" s="699" t="s">
        <v>9</v>
      </c>
      <c r="AB38" s="706" t="s">
        <v>9</v>
      </c>
      <c r="AC38" s="700" t="s">
        <v>9</v>
      </c>
      <c r="AD38" s="706" t="s">
        <v>9</v>
      </c>
    </row>
    <row r="39" spans="2:30">
      <c r="B39" s="130" t="s">
        <v>98</v>
      </c>
      <c r="C39" s="537">
        <v>0</v>
      </c>
      <c r="D39" s="537">
        <v>0</v>
      </c>
      <c r="E39" s="537">
        <v>0</v>
      </c>
      <c r="F39" s="537">
        <v>0</v>
      </c>
      <c r="G39" s="537">
        <v>0</v>
      </c>
      <c r="H39" s="537">
        <v>0</v>
      </c>
      <c r="I39" s="537">
        <v>0</v>
      </c>
      <c r="J39" s="537">
        <v>0</v>
      </c>
      <c r="K39" s="537">
        <v>0</v>
      </c>
      <c r="L39" s="537">
        <v>0</v>
      </c>
      <c r="M39" s="537">
        <v>0</v>
      </c>
      <c r="N39" s="537">
        <v>0</v>
      </c>
      <c r="O39" s="537">
        <v>0</v>
      </c>
      <c r="P39" s="537">
        <v>0</v>
      </c>
      <c r="Q39" s="537">
        <v>0</v>
      </c>
      <c r="R39" s="537">
        <v>0</v>
      </c>
      <c r="S39" s="537">
        <v>0</v>
      </c>
      <c r="T39" s="537">
        <v>0</v>
      </c>
      <c r="U39" s="537">
        <v>0</v>
      </c>
      <c r="V39" s="537">
        <v>0</v>
      </c>
      <c r="W39" s="537">
        <v>0</v>
      </c>
      <c r="X39" s="537">
        <v>0</v>
      </c>
      <c r="Y39" s="537">
        <v>0</v>
      </c>
      <c r="Z39" s="537">
        <v>0</v>
      </c>
      <c r="AA39" s="701" t="s">
        <v>9</v>
      </c>
      <c r="AB39" s="707" t="s">
        <v>9</v>
      </c>
      <c r="AC39" s="702" t="s">
        <v>9</v>
      </c>
      <c r="AD39" s="707" t="s">
        <v>9</v>
      </c>
    </row>
    <row r="41" spans="2:30" ht="48" customHeight="1">
      <c r="B41" s="1233" t="s">
        <v>133</v>
      </c>
      <c r="C41" s="1233"/>
      <c r="D41" s="1233"/>
      <c r="E41" s="1233"/>
      <c r="F41" s="1233"/>
      <c r="G41" s="1233"/>
      <c r="H41" s="1233"/>
      <c r="I41" s="1233"/>
      <c r="J41" s="1233"/>
      <c r="K41" s="1233"/>
      <c r="L41" s="1233"/>
      <c r="M41" s="1233"/>
      <c r="N41" s="1233"/>
      <c r="O41" s="134"/>
    </row>
    <row r="42" spans="2:30">
      <c r="B42" s="10" t="s">
        <v>11</v>
      </c>
      <c r="C42" s="134"/>
      <c r="D42" s="134"/>
      <c r="E42" s="134"/>
      <c r="F42" s="134"/>
      <c r="G42" s="134"/>
      <c r="H42" s="134"/>
      <c r="I42" s="134"/>
      <c r="J42" s="1233"/>
      <c r="K42" s="1233"/>
      <c r="L42" s="1233"/>
      <c r="M42" s="1233"/>
      <c r="N42" s="1233"/>
      <c r="O42" s="1233"/>
    </row>
  </sheetData>
  <mergeCells count="10">
    <mergeCell ref="AA5:AD5"/>
    <mergeCell ref="S5:V5"/>
    <mergeCell ref="W5:Z5"/>
    <mergeCell ref="B41:N41"/>
    <mergeCell ref="J42:O42"/>
    <mergeCell ref="B5:B6"/>
    <mergeCell ref="C5:F5"/>
    <mergeCell ref="G5:J5"/>
    <mergeCell ref="K5:N5"/>
    <mergeCell ref="O5:R5"/>
  </mergeCells>
  <pageMargins left="0.17" right="0.17" top="0.74803149606299213" bottom="1.25" header="0.31496062992125984" footer="0.31496062992125984"/>
  <pageSetup paperSize="9" scale="60" orientation="landscape" r:id="rId1"/>
  <headerFooter>
    <oddFooter>&amp;C&amp;G</oddFooter>
  </headerFooter>
  <legacyDrawingHF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W34"/>
  <sheetViews>
    <sheetView workbookViewId="0"/>
  </sheetViews>
  <sheetFormatPr baseColWidth="10" defaultColWidth="27.42578125" defaultRowHeight="12"/>
  <cols>
    <col min="1" max="1" width="2.28515625" style="15" customWidth="1"/>
    <col min="2" max="2" width="27.7109375" style="15" customWidth="1"/>
    <col min="3" max="3" width="8.140625" style="15" customWidth="1"/>
    <col min="4" max="4" width="7.140625" style="15" customWidth="1"/>
    <col min="5" max="5" width="8.5703125" style="15" customWidth="1"/>
    <col min="6" max="6" width="6.7109375" style="15" customWidth="1"/>
    <col min="7" max="7" width="8.42578125" style="15" customWidth="1"/>
    <col min="8" max="8" width="7.42578125" style="15" customWidth="1"/>
    <col min="9" max="9" width="8.28515625" style="15" customWidth="1"/>
    <col min="10" max="10" width="7" style="15" customWidth="1"/>
    <col min="11" max="11" width="8.7109375" style="15" customWidth="1"/>
    <col min="12" max="12" width="8.140625" style="15" customWidth="1"/>
    <col min="13" max="13" width="9" style="15" customWidth="1"/>
    <col min="14" max="14" width="6.5703125" style="15" customWidth="1"/>
    <col min="15" max="15" width="8" style="15" customWidth="1"/>
    <col min="16" max="16" width="45.28515625" style="15" customWidth="1"/>
    <col min="17" max="17" width="9" style="15" customWidth="1"/>
    <col min="18" max="18" width="6.5703125" style="15" customWidth="1"/>
    <col min="19" max="19" width="8.28515625" style="15" bestFit="1" customWidth="1"/>
    <col min="20" max="20" width="7.28515625" style="15" bestFit="1" customWidth="1"/>
    <col min="21" max="21" width="8.28515625" style="15" bestFit="1" customWidth="1"/>
    <col min="22" max="22" width="6.28515625" style="15" bestFit="1" customWidth="1"/>
    <col min="23" max="23" width="8" style="15" customWidth="1"/>
    <col min="24" max="24" width="7.7109375" style="15" customWidth="1"/>
    <col min="25" max="25" width="7.5703125" style="15" customWidth="1"/>
    <col min="26" max="26" width="8.28515625" style="15" customWidth="1"/>
    <col min="27" max="30" width="7.7109375" style="15" customWidth="1"/>
    <col min="31" max="16384" width="27.42578125" style="15"/>
  </cols>
  <sheetData>
    <row r="1" spans="1:23" s="3" customFormat="1" ht="13.5" thickBot="1">
      <c r="A1" s="1098"/>
      <c r="B1" s="1098"/>
      <c r="C1" s="1098"/>
      <c r="D1" s="1098"/>
      <c r="E1" s="1098"/>
      <c r="F1" s="1098"/>
      <c r="G1" s="1098"/>
      <c r="H1" s="1098"/>
      <c r="I1" s="1098"/>
      <c r="J1" s="1098"/>
      <c r="K1" s="1098"/>
      <c r="L1" s="1098"/>
      <c r="M1" s="1098"/>
      <c r="N1" s="1098"/>
      <c r="O1" s="1098"/>
      <c r="P1" s="1098"/>
      <c r="Q1" s="1099" t="s">
        <v>491</v>
      </c>
      <c r="R1" s="15"/>
      <c r="T1" s="15"/>
      <c r="U1" s="15"/>
      <c r="V1" s="15"/>
      <c r="W1" s="15"/>
    </row>
    <row r="2" spans="1:23" ht="20.25" customHeight="1">
      <c r="B2" s="9" t="s">
        <v>406</v>
      </c>
    </row>
    <row r="3" spans="1:23" ht="9.75" customHeight="1">
      <c r="L3" s="135"/>
    </row>
    <row r="6" spans="1:23">
      <c r="P6" s="504"/>
      <c r="Q6" s="504"/>
      <c r="R6" s="504"/>
      <c r="S6" s="504"/>
    </row>
    <row r="7" spans="1:23">
      <c r="P7" s="504"/>
      <c r="Q7" s="831" t="s">
        <v>74</v>
      </c>
      <c r="R7" s="832">
        <v>41</v>
      </c>
      <c r="S7" s="504"/>
    </row>
    <row r="8" spans="1:23">
      <c r="P8" s="504"/>
      <c r="Q8" s="831" t="s">
        <v>75</v>
      </c>
      <c r="R8" s="832">
        <v>155</v>
      </c>
      <c r="S8" s="504"/>
    </row>
    <row r="9" spans="1:23">
      <c r="P9" s="504"/>
      <c r="Q9" s="831" t="s">
        <v>76</v>
      </c>
      <c r="R9" s="832">
        <v>158</v>
      </c>
      <c r="S9" s="504"/>
    </row>
    <row r="10" spans="1:23">
      <c r="P10" s="504"/>
      <c r="Q10" s="831" t="s">
        <v>77</v>
      </c>
      <c r="R10" s="832">
        <v>88</v>
      </c>
      <c r="S10" s="504"/>
    </row>
    <row r="11" spans="1:23">
      <c r="P11" s="504"/>
      <c r="Q11" s="831" t="s">
        <v>79</v>
      </c>
      <c r="R11" s="832">
        <v>149</v>
      </c>
      <c r="S11" s="504"/>
    </row>
    <row r="12" spans="1:23">
      <c r="P12" s="504"/>
      <c r="Q12" s="831" t="s">
        <v>80</v>
      </c>
      <c r="R12" s="832">
        <v>16</v>
      </c>
      <c r="S12" s="504"/>
    </row>
    <row r="13" spans="1:23">
      <c r="P13" s="504"/>
      <c r="Q13" s="831" t="s">
        <v>134</v>
      </c>
      <c r="R13" s="832">
        <v>2</v>
      </c>
      <c r="S13" s="504"/>
    </row>
    <row r="14" spans="1:23">
      <c r="P14" s="504"/>
      <c r="Q14" s="831" t="s">
        <v>81</v>
      </c>
      <c r="R14" s="832">
        <v>102</v>
      </c>
      <c r="S14" s="504"/>
    </row>
    <row r="15" spans="1:23">
      <c r="P15" s="504"/>
      <c r="Q15" s="831" t="s">
        <v>82</v>
      </c>
      <c r="R15" s="832">
        <v>131</v>
      </c>
      <c r="S15" s="504"/>
    </row>
    <row r="16" spans="1:23">
      <c r="P16" s="504"/>
      <c r="Q16" s="831" t="s">
        <v>84</v>
      </c>
      <c r="R16" s="832">
        <v>978</v>
      </c>
      <c r="S16" s="504"/>
    </row>
    <row r="17" spans="3:19">
      <c r="P17" s="504"/>
      <c r="Q17" s="831" t="s">
        <v>85</v>
      </c>
      <c r="R17" s="832">
        <v>1518</v>
      </c>
      <c r="S17" s="504"/>
    </row>
    <row r="18" spans="3:19">
      <c r="P18" s="504"/>
      <c r="Q18" s="831" t="s">
        <v>87</v>
      </c>
      <c r="R18" s="832">
        <v>74</v>
      </c>
      <c r="S18" s="504"/>
    </row>
    <row r="19" spans="3:19">
      <c r="P19" s="504"/>
      <c r="Q19" s="831" t="s">
        <v>90</v>
      </c>
      <c r="R19" s="832">
        <v>97</v>
      </c>
      <c r="S19" s="504"/>
    </row>
    <row r="20" spans="3:19">
      <c r="P20" s="504"/>
      <c r="Q20" s="831" t="s">
        <v>92</v>
      </c>
      <c r="R20" s="832">
        <v>19</v>
      </c>
      <c r="S20" s="504"/>
    </row>
    <row r="21" spans="3:19">
      <c r="P21" s="504"/>
      <c r="Q21" s="831" t="s">
        <v>40</v>
      </c>
      <c r="R21" s="832">
        <v>36</v>
      </c>
      <c r="S21" s="504"/>
    </row>
    <row r="22" spans="3:19">
      <c r="P22" s="504"/>
      <c r="Q22" s="831" t="s">
        <v>93</v>
      </c>
      <c r="R22" s="832">
        <v>79</v>
      </c>
      <c r="S22" s="504"/>
    </row>
    <row r="23" spans="3:19">
      <c r="P23" s="504"/>
      <c r="Q23" s="831" t="s">
        <v>95</v>
      </c>
      <c r="R23" s="832">
        <v>147</v>
      </c>
      <c r="S23" s="504"/>
    </row>
    <row r="24" spans="3:19">
      <c r="C24" s="134"/>
      <c r="D24" s="134"/>
      <c r="E24" s="134"/>
      <c r="F24" s="134"/>
      <c r="G24" s="134"/>
      <c r="H24" s="134"/>
      <c r="I24" s="134"/>
      <c r="J24" s="134"/>
      <c r="K24" s="134"/>
      <c r="L24" s="134"/>
      <c r="M24" s="134"/>
      <c r="N24" s="134"/>
      <c r="O24" s="134"/>
      <c r="P24" s="504"/>
      <c r="Q24" s="504"/>
      <c r="R24" s="504"/>
      <c r="S24" s="504"/>
    </row>
    <row r="25" spans="3:19">
      <c r="C25" s="134"/>
      <c r="D25" s="134"/>
      <c r="E25" s="134"/>
      <c r="F25" s="134"/>
      <c r="G25" s="134"/>
      <c r="H25" s="134"/>
      <c r="I25" s="134"/>
      <c r="J25" s="134"/>
      <c r="K25" s="134"/>
      <c r="L25" s="134"/>
      <c r="M25" s="134"/>
      <c r="N25" s="134"/>
      <c r="O25" s="134"/>
    </row>
    <row r="26" spans="3:19">
      <c r="C26" s="134"/>
      <c r="D26" s="134"/>
      <c r="E26" s="134"/>
      <c r="F26" s="134"/>
      <c r="G26" s="134"/>
      <c r="H26" s="134"/>
      <c r="I26" s="134"/>
      <c r="J26" s="134"/>
      <c r="K26" s="134"/>
      <c r="L26" s="134"/>
      <c r="M26" s="134"/>
      <c r="N26" s="134"/>
      <c r="O26" s="134"/>
    </row>
    <row r="27" spans="3:19">
      <c r="C27" s="134"/>
      <c r="D27" s="134"/>
      <c r="E27" s="134"/>
      <c r="F27" s="134"/>
      <c r="G27" s="134"/>
      <c r="H27" s="134"/>
      <c r="I27" s="134"/>
      <c r="J27" s="134"/>
      <c r="K27" s="134"/>
      <c r="L27" s="134"/>
      <c r="M27" s="134"/>
      <c r="N27" s="134"/>
      <c r="O27" s="134"/>
    </row>
    <row r="28" spans="3:19">
      <c r="C28" s="134"/>
      <c r="D28" s="134"/>
      <c r="E28" s="134"/>
      <c r="F28" s="134"/>
      <c r="G28" s="134"/>
      <c r="H28" s="134"/>
      <c r="I28" s="134"/>
      <c r="J28" s="134"/>
      <c r="K28" s="134"/>
      <c r="L28" s="134"/>
      <c r="M28" s="134"/>
      <c r="N28" s="134"/>
      <c r="O28" s="134"/>
    </row>
    <row r="29" spans="3:19">
      <c r="C29" s="134"/>
      <c r="D29" s="134"/>
      <c r="E29" s="134"/>
      <c r="F29" s="134"/>
      <c r="G29" s="134"/>
      <c r="H29" s="134"/>
      <c r="I29" s="134"/>
      <c r="J29" s="134"/>
      <c r="K29" s="134"/>
      <c r="L29" s="134"/>
      <c r="M29" s="134"/>
      <c r="N29" s="134"/>
      <c r="O29" s="134"/>
    </row>
    <row r="32" spans="3:19">
      <c r="K32" s="134"/>
      <c r="L32" s="134"/>
      <c r="M32" s="134"/>
      <c r="N32" s="134"/>
      <c r="O32" s="134"/>
    </row>
    <row r="33" spans="2:15" ht="46.9" customHeight="1">
      <c r="B33" s="1233" t="s">
        <v>135</v>
      </c>
      <c r="C33" s="1233"/>
      <c r="D33" s="1233"/>
      <c r="E33" s="1233"/>
      <c r="F33" s="1233"/>
      <c r="G33" s="1233"/>
      <c r="H33" s="1233"/>
      <c r="I33" s="1233"/>
      <c r="J33" s="1233"/>
      <c r="K33" s="1233"/>
      <c r="L33" s="1233"/>
      <c r="M33" s="1233"/>
      <c r="N33" s="1233"/>
      <c r="O33" s="134"/>
    </row>
    <row r="34" spans="2:15">
      <c r="B34" s="10" t="s">
        <v>11</v>
      </c>
      <c r="C34" s="134"/>
      <c r="D34" s="134"/>
      <c r="E34" s="134"/>
      <c r="F34" s="134"/>
      <c r="G34" s="134"/>
      <c r="H34" s="134"/>
      <c r="I34" s="134"/>
      <c r="J34" s="134"/>
    </row>
  </sheetData>
  <mergeCells count="1">
    <mergeCell ref="B33:N33"/>
  </mergeCells>
  <pageMargins left="0.17" right="0.17" top="0.51" bottom="1" header="0.31496062992125984" footer="0.31496062992125984"/>
  <pageSetup paperSize="9" scale="84" orientation="landscape" r:id="rId1"/>
  <headerFooter>
    <oddFooter>&amp;C&amp;G</oddFooter>
  </headerFooter>
  <drawing r:id="rId2"/>
  <legacyDrawingHF r:id="rId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W54"/>
  <sheetViews>
    <sheetView workbookViewId="0"/>
  </sheetViews>
  <sheetFormatPr baseColWidth="10" defaultColWidth="11.42578125" defaultRowHeight="12.75"/>
  <cols>
    <col min="1" max="1" width="12.5703125" style="3" customWidth="1"/>
    <col min="2" max="14" width="11.42578125" style="3"/>
    <col min="15" max="15" width="14.140625" style="3" customWidth="1"/>
    <col min="16" max="16384" width="11.42578125" style="3"/>
  </cols>
  <sheetData>
    <row r="1" spans="1:23" ht="13.5" thickBot="1">
      <c r="A1" s="1098"/>
      <c r="B1" s="1098"/>
      <c r="C1" s="1098"/>
      <c r="D1" s="1098"/>
      <c r="E1" s="1098"/>
      <c r="F1" s="1098"/>
      <c r="G1" s="1098"/>
      <c r="H1" s="1098"/>
      <c r="I1" s="1098"/>
      <c r="J1" s="1098"/>
      <c r="K1" s="1098"/>
      <c r="L1" s="1098"/>
      <c r="M1" s="1098"/>
      <c r="N1" s="1098"/>
      <c r="O1" s="1098"/>
      <c r="P1" s="1098"/>
      <c r="Q1" s="1099" t="s">
        <v>491</v>
      </c>
      <c r="R1" s="15"/>
      <c r="T1" s="15"/>
      <c r="U1" s="15"/>
      <c r="V1" s="15"/>
      <c r="W1" s="15"/>
    </row>
    <row r="2" spans="1:23" ht="18.75" customHeight="1">
      <c r="A2" s="1234" t="s">
        <v>375</v>
      </c>
      <c r="B2" s="1234"/>
      <c r="C2" s="1234"/>
      <c r="D2" s="1234"/>
      <c r="E2" s="1234"/>
      <c r="F2" s="1234"/>
      <c r="G2" s="1234"/>
      <c r="H2" s="1234"/>
      <c r="I2" s="1234"/>
      <c r="J2" s="1234"/>
      <c r="K2" s="1234"/>
      <c r="L2" s="1234"/>
      <c r="M2" s="1234"/>
      <c r="N2" s="1234"/>
      <c r="O2" s="1234"/>
      <c r="P2" s="201"/>
    </row>
    <row r="3" spans="1:23" ht="21" customHeight="1">
      <c r="A3" s="1234"/>
      <c r="B3" s="1234"/>
      <c r="C3" s="1234"/>
      <c r="D3" s="1234"/>
      <c r="E3" s="1234"/>
      <c r="F3" s="1234"/>
      <c r="G3" s="1234"/>
      <c r="H3" s="1234"/>
      <c r="I3" s="1234"/>
      <c r="J3" s="1234"/>
      <c r="K3" s="1234"/>
      <c r="L3" s="1234"/>
      <c r="M3" s="1234"/>
      <c r="N3" s="1234"/>
      <c r="O3" s="1234"/>
      <c r="P3" s="112"/>
      <c r="Q3" s="219"/>
    </row>
    <row r="4" spans="1:23">
      <c r="N4" s="4"/>
      <c r="O4" s="31"/>
      <c r="P4" s="220"/>
      <c r="Q4" s="220"/>
    </row>
    <row r="5" spans="1:23">
      <c r="N5" s="4"/>
      <c r="O5" s="31"/>
      <c r="P5" s="220"/>
      <c r="Q5" s="220"/>
    </row>
    <row r="6" spans="1:23">
      <c r="A6" s="4"/>
      <c r="B6" s="4"/>
      <c r="N6" s="4"/>
      <c r="O6" s="31"/>
      <c r="P6" s="220"/>
      <c r="Q6" s="220"/>
    </row>
    <row r="7" spans="1:23">
      <c r="A7" s="4"/>
      <c r="B7" s="163"/>
      <c r="N7" s="4"/>
      <c r="O7" s="4"/>
      <c r="P7" s="4"/>
    </row>
    <row r="8" spans="1:23">
      <c r="A8" s="4"/>
      <c r="B8" s="161"/>
      <c r="N8" s="4"/>
    </row>
    <row r="9" spans="1:23">
      <c r="A9" s="4"/>
      <c r="B9" s="161"/>
      <c r="N9" s="4"/>
    </row>
    <row r="10" spans="1:23">
      <c r="N10" s="4"/>
    </row>
    <row r="11" spans="1:23">
      <c r="N11" s="219"/>
    </row>
    <row r="12" spans="1:23">
      <c r="N12" s="219"/>
    </row>
    <row r="13" spans="1:23">
      <c r="N13" s="4"/>
    </row>
    <row r="14" spans="1:23">
      <c r="A14" s="4"/>
      <c r="B14" s="164"/>
      <c r="N14" s="4"/>
    </row>
    <row r="15" spans="1:23">
      <c r="A15" s="4"/>
      <c r="B15" s="164"/>
    </row>
    <row r="16" spans="1:23">
      <c r="A16" s="4"/>
      <c r="B16" s="164"/>
      <c r="P16" s="219"/>
    </row>
    <row r="17" spans="7:16">
      <c r="P17" s="4"/>
    </row>
    <row r="18" spans="7:16">
      <c r="P18" s="219"/>
    </row>
    <row r="19" spans="7:16">
      <c r="P19" s="219"/>
    </row>
    <row r="20" spans="7:16">
      <c r="P20" s="4"/>
    </row>
    <row r="21" spans="7:16">
      <c r="P21" s="219"/>
    </row>
    <row r="22" spans="7:16">
      <c r="P22" s="219"/>
    </row>
    <row r="25" spans="7:16">
      <c r="H25" s="11"/>
    </row>
    <row r="27" spans="7:16">
      <c r="G27" s="283"/>
    </row>
    <row r="33" spans="1:10">
      <c r="A33" s="10" t="s">
        <v>11</v>
      </c>
    </row>
    <row r="37" spans="1:10">
      <c r="B37" s="4"/>
      <c r="C37" s="4"/>
      <c r="D37" s="4"/>
      <c r="E37" s="4"/>
      <c r="F37" s="4"/>
      <c r="G37" s="4"/>
      <c r="H37" s="4"/>
      <c r="I37" s="4"/>
      <c r="J37" s="4"/>
    </row>
    <row r="38" spans="1:10">
      <c r="B38" s="4"/>
      <c r="C38" s="4"/>
      <c r="D38" s="4"/>
      <c r="E38" s="4"/>
      <c r="F38" s="4"/>
      <c r="G38" s="4"/>
      <c r="H38" s="4"/>
      <c r="I38" s="4"/>
      <c r="J38" s="4"/>
    </row>
    <row r="39" spans="1:10">
      <c r="B39" s="1235"/>
      <c r="C39" s="1235"/>
      <c r="D39" s="1235"/>
      <c r="E39" s="1235"/>
      <c r="F39" s="4"/>
      <c r="G39" s="4"/>
      <c r="H39" s="4"/>
      <c r="I39" s="4"/>
      <c r="J39" s="4"/>
    </row>
    <row r="40" spans="1:10">
      <c r="B40" s="17"/>
      <c r="C40" s="17"/>
      <c r="D40" s="17"/>
      <c r="E40" s="17"/>
      <c r="F40" s="4"/>
      <c r="G40" s="4"/>
      <c r="H40" s="4"/>
      <c r="I40" s="4"/>
      <c r="J40" s="4"/>
    </row>
    <row r="41" spans="1:10">
      <c r="B41" s="14"/>
      <c r="C41" s="14"/>
      <c r="D41" s="14"/>
      <c r="E41" s="14"/>
      <c r="F41" s="4"/>
      <c r="G41" s="124"/>
      <c r="H41" s="124"/>
      <c r="I41" s="124"/>
      <c r="J41" s="124"/>
    </row>
    <row r="42" spans="1:10">
      <c r="B42" s="709"/>
      <c r="C42" s="709"/>
      <c r="D42" s="709"/>
      <c r="E42" s="709"/>
      <c r="F42" s="4"/>
      <c r="G42" s="4"/>
      <c r="H42" s="4"/>
      <c r="I42" s="4"/>
      <c r="J42" s="4"/>
    </row>
    <row r="43" spans="1:10">
      <c r="A43" s="374"/>
      <c r="B43" s="508"/>
      <c r="C43" s="508"/>
      <c r="D43" s="508"/>
      <c r="E43" s="508"/>
      <c r="F43" s="508"/>
      <c r="G43" s="508"/>
      <c r="H43" s="508"/>
      <c r="I43" s="508"/>
      <c r="J43" s="444"/>
    </row>
    <row r="44" spans="1:10">
      <c r="A44" s="374"/>
      <c r="B44" s="509"/>
      <c r="C44" s="509"/>
      <c r="D44" s="509" t="s">
        <v>6</v>
      </c>
      <c r="E44" s="509" t="s">
        <v>19</v>
      </c>
      <c r="F44" s="509"/>
      <c r="G44" s="509"/>
      <c r="H44" s="509"/>
      <c r="I44" s="509"/>
      <c r="J44" s="374"/>
    </row>
    <row r="45" spans="1:10">
      <c r="A45" s="374"/>
      <c r="B45" s="509"/>
      <c r="C45" s="509" t="s">
        <v>12</v>
      </c>
      <c r="D45" s="509">
        <v>188030</v>
      </c>
      <c r="E45" s="509">
        <v>18930</v>
      </c>
      <c r="F45" s="509">
        <f>+D45+E45</f>
        <v>206960</v>
      </c>
      <c r="G45" s="710">
        <f>+(D45/F45)*100</f>
        <v>90.853304986470818</v>
      </c>
      <c r="H45" s="710">
        <f>+(E45/F45)*100</f>
        <v>9.1466950135291842</v>
      </c>
      <c r="I45" s="509"/>
      <c r="J45" s="374"/>
    </row>
    <row r="46" spans="1:10">
      <c r="A46" s="374"/>
      <c r="B46" s="509" t="s">
        <v>374</v>
      </c>
      <c r="C46" s="509" t="s">
        <v>315</v>
      </c>
      <c r="D46" s="509">
        <v>37205</v>
      </c>
      <c r="E46" s="509">
        <v>3790</v>
      </c>
      <c r="F46" s="509">
        <f>+D46+E46</f>
        <v>40995</v>
      </c>
      <c r="G46" s="710">
        <f t="shared" ref="G46:G47" si="0">+(D46/F46)*100</f>
        <v>90.754970118307114</v>
      </c>
      <c r="H46" s="710">
        <f t="shared" ref="H46:H47" si="1">+(E46/F46)*100</f>
        <v>9.24502988169289</v>
      </c>
      <c r="I46" s="509"/>
      <c r="J46" s="374"/>
    </row>
    <row r="47" spans="1:10">
      <c r="A47" s="374"/>
      <c r="B47" s="509"/>
      <c r="C47" s="509" t="s">
        <v>14</v>
      </c>
      <c r="D47" s="509">
        <v>7143</v>
      </c>
      <c r="E47" s="509">
        <v>1399</v>
      </c>
      <c r="F47" s="509">
        <f>+D47+E47</f>
        <v>8542</v>
      </c>
      <c r="G47" s="710">
        <f t="shared" si="0"/>
        <v>83.622102552095527</v>
      </c>
      <c r="H47" s="710">
        <f t="shared" si="1"/>
        <v>16.37789744790447</v>
      </c>
      <c r="I47" s="509"/>
      <c r="J47" s="374"/>
    </row>
    <row r="48" spans="1:10">
      <c r="A48" s="374"/>
      <c r="B48" s="509"/>
      <c r="C48" s="509"/>
      <c r="D48" s="509"/>
      <c r="E48" s="509"/>
      <c r="F48" s="509"/>
      <c r="G48" s="509"/>
      <c r="H48" s="509"/>
      <c r="I48" s="509"/>
      <c r="J48" s="374"/>
    </row>
    <row r="49" spans="1:10">
      <c r="A49" s="374"/>
      <c r="B49" s="509"/>
      <c r="C49" s="509"/>
      <c r="D49" s="509"/>
      <c r="E49" s="509"/>
      <c r="F49" s="509"/>
      <c r="G49" s="509"/>
      <c r="H49" s="509"/>
      <c r="I49" s="509"/>
      <c r="J49" s="374"/>
    </row>
    <row r="50" spans="1:10">
      <c r="A50" s="374"/>
      <c r="B50" s="509"/>
      <c r="C50" s="509"/>
      <c r="D50" s="509"/>
      <c r="E50" s="509"/>
      <c r="F50" s="509"/>
      <c r="G50" s="509"/>
      <c r="H50" s="509"/>
      <c r="I50" s="509"/>
      <c r="J50" s="374"/>
    </row>
    <row r="51" spans="1:10">
      <c r="B51" s="509"/>
      <c r="C51" s="509"/>
      <c r="D51" s="509" t="s">
        <v>6</v>
      </c>
      <c r="E51" s="509" t="s">
        <v>19</v>
      </c>
      <c r="F51" s="509"/>
      <c r="G51" s="509"/>
      <c r="H51" s="509"/>
      <c r="I51" s="509"/>
    </row>
    <row r="52" spans="1:10">
      <c r="B52" s="509"/>
      <c r="C52" s="509" t="s">
        <v>315</v>
      </c>
      <c r="D52" s="710">
        <v>90.754970118307114</v>
      </c>
      <c r="E52" s="710">
        <v>9.24502988169289</v>
      </c>
      <c r="F52" s="509"/>
      <c r="G52" s="509"/>
      <c r="H52" s="509"/>
      <c r="I52" s="509"/>
    </row>
    <row r="53" spans="1:10" hidden="1">
      <c r="B53" s="509"/>
      <c r="C53" s="509"/>
      <c r="D53" s="509"/>
      <c r="E53" s="509"/>
      <c r="F53" s="509"/>
    </row>
    <row r="54" spans="1:10">
      <c r="B54" s="509"/>
      <c r="C54" s="509"/>
      <c r="D54" s="509"/>
      <c r="E54" s="509"/>
      <c r="F54" s="509"/>
    </row>
  </sheetData>
  <mergeCells count="2">
    <mergeCell ref="A2:O3"/>
    <mergeCell ref="B39:E39"/>
  </mergeCells>
  <pageMargins left="0.17" right="0.17" top="0.51" bottom="0.88" header="0.31496062992125984" footer="0.31496062992125984"/>
  <pageSetup paperSize="9" scale="79" orientation="landscape" r:id="rId1"/>
  <headerFooter>
    <oddFooter>&amp;C&amp;G</oddFooter>
  </headerFooter>
  <drawing r:id="rId2"/>
  <legacyDrawingHF r:id="rId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Z43"/>
  <sheetViews>
    <sheetView zoomScale="90" zoomScaleNormal="90" workbookViewId="0">
      <selection activeCell="A22" sqref="A22"/>
    </sheetView>
  </sheetViews>
  <sheetFormatPr baseColWidth="10" defaultColWidth="27.42578125" defaultRowHeight="12"/>
  <cols>
    <col min="1" max="1" width="2.42578125" style="15" customWidth="1"/>
    <col min="2" max="2" width="29.5703125" style="15" customWidth="1"/>
    <col min="3" max="3" width="8.140625" style="15" customWidth="1"/>
    <col min="4" max="4" width="7.140625" style="15" customWidth="1"/>
    <col min="5" max="5" width="8.5703125" style="15" customWidth="1"/>
    <col min="6" max="6" width="8.42578125" style="15" customWidth="1"/>
    <col min="7" max="7" width="7.42578125" style="15" customWidth="1"/>
    <col min="8" max="8" width="8.28515625" style="15" customWidth="1"/>
    <col min="9" max="9" width="8.7109375" style="15" customWidth="1"/>
    <col min="10" max="10" width="8.140625" style="15" customWidth="1"/>
    <col min="11" max="11" width="9" style="15" customWidth="1"/>
    <col min="12" max="12" width="8" style="15" customWidth="1"/>
    <col min="13" max="13" width="7.5703125" style="15" customWidth="1"/>
    <col min="14" max="14" width="9" style="15" customWidth="1"/>
    <col min="15" max="15" width="8.28515625" style="15" bestFit="1" customWidth="1"/>
    <col min="16" max="16" width="7.28515625" style="15" bestFit="1" customWidth="1"/>
    <col min="17" max="17" width="8.28515625" style="15" bestFit="1" customWidth="1"/>
    <col min="18" max="18" width="8" style="15" customWidth="1"/>
    <col min="19" max="19" width="7.7109375" style="15" customWidth="1"/>
    <col min="20" max="20" width="7.5703125" style="15" customWidth="1"/>
    <col min="21" max="21" width="7.42578125" style="15" bestFit="1" customWidth="1"/>
    <col min="22" max="22" width="7.5703125" style="15" customWidth="1"/>
    <col min="23" max="23" width="8.85546875" style="15" customWidth="1"/>
    <col min="24" max="24" width="7.5703125" style="15" customWidth="1"/>
    <col min="25" max="25" width="7.42578125" style="15" customWidth="1"/>
    <col min="26" max="26" width="9" style="15" customWidth="1"/>
    <col min="27" max="16384" width="27.42578125" style="15"/>
  </cols>
  <sheetData>
    <row r="1" spans="1:26" s="3" customFormat="1" ht="13.5" thickBot="1">
      <c r="A1" s="1098"/>
      <c r="B1" s="1098"/>
      <c r="C1" s="1098"/>
      <c r="D1" s="1098"/>
      <c r="E1" s="1098"/>
      <c r="F1" s="1098"/>
      <c r="G1" s="1098"/>
      <c r="H1" s="1098"/>
      <c r="I1" s="1098"/>
      <c r="J1" s="1098"/>
      <c r="K1" s="1098"/>
      <c r="L1" s="1098"/>
      <c r="M1" s="1098"/>
      <c r="N1" s="1098"/>
      <c r="O1" s="1098"/>
      <c r="P1" s="1098"/>
      <c r="Q1" s="1098"/>
      <c r="R1" s="1098"/>
      <c r="S1" s="1098"/>
      <c r="T1" s="1098"/>
      <c r="U1" s="1098"/>
      <c r="V1" s="1098"/>
      <c r="W1" s="1098"/>
      <c r="X1" s="1098"/>
      <c r="Y1" s="1098"/>
      <c r="Z1" s="1099" t="s">
        <v>491</v>
      </c>
    </row>
    <row r="2" spans="1:26" ht="23.25" customHeight="1">
      <c r="B2" s="1236" t="s">
        <v>376</v>
      </c>
      <c r="C2" s="1236"/>
      <c r="D2" s="1236"/>
      <c r="E2" s="1236"/>
      <c r="F2" s="1236"/>
      <c r="G2" s="1236"/>
      <c r="H2" s="1236"/>
      <c r="I2" s="1236"/>
      <c r="J2" s="1236"/>
      <c r="K2" s="1236"/>
      <c r="L2" s="1236"/>
      <c r="M2" s="1236"/>
      <c r="N2" s="1236"/>
      <c r="O2" s="1236"/>
      <c r="P2" s="1236"/>
      <c r="Q2" s="1236"/>
      <c r="R2" s="1236"/>
      <c r="S2" s="1236"/>
      <c r="T2" s="1236"/>
      <c r="U2" s="1236"/>
      <c r="V2" s="1236"/>
      <c r="W2" s="1236"/>
      <c r="X2" s="1236"/>
      <c r="Y2" s="1236"/>
      <c r="Z2" s="1236"/>
    </row>
    <row r="3" spans="1:26" ht="18.75" customHeight="1">
      <c r="B3" s="1237"/>
      <c r="C3" s="1237"/>
      <c r="D3" s="1237"/>
      <c r="E3" s="1237"/>
      <c r="F3" s="1237"/>
      <c r="G3" s="1237"/>
      <c r="H3" s="1237"/>
      <c r="I3" s="1237"/>
      <c r="J3" s="1237"/>
      <c r="K3" s="1237"/>
      <c r="L3" s="1237"/>
      <c r="M3" s="1237"/>
      <c r="N3" s="1237"/>
      <c r="O3" s="1237"/>
      <c r="P3" s="1237"/>
      <c r="Q3" s="1237"/>
      <c r="R3" s="1237"/>
      <c r="S3" s="1237"/>
      <c r="T3" s="1237"/>
      <c r="U3" s="1237"/>
      <c r="V3" s="1237"/>
      <c r="W3" s="1237"/>
      <c r="X3" s="1237"/>
      <c r="Y3" s="1237"/>
      <c r="Z3" s="1237"/>
    </row>
    <row r="5" spans="1:26">
      <c r="B5" s="1198" t="s">
        <v>66</v>
      </c>
      <c r="C5" s="1230" t="s">
        <v>12</v>
      </c>
      <c r="D5" s="1231"/>
      <c r="E5" s="1231"/>
      <c r="F5" s="1230" t="s">
        <v>319</v>
      </c>
      <c r="G5" s="1231"/>
      <c r="H5" s="1231"/>
      <c r="I5" s="1230" t="s">
        <v>315</v>
      </c>
      <c r="J5" s="1231"/>
      <c r="K5" s="1231"/>
      <c r="L5" s="1230" t="s">
        <v>318</v>
      </c>
      <c r="M5" s="1231"/>
      <c r="N5" s="1231"/>
      <c r="O5" s="1230" t="s">
        <v>168</v>
      </c>
      <c r="P5" s="1231"/>
      <c r="Q5" s="1231"/>
      <c r="R5" s="1230" t="s">
        <v>317</v>
      </c>
      <c r="S5" s="1231"/>
      <c r="T5" s="1231"/>
      <c r="U5" s="1230" t="s">
        <v>14</v>
      </c>
      <c r="V5" s="1231"/>
      <c r="W5" s="1231"/>
      <c r="X5" s="1230" t="s">
        <v>316</v>
      </c>
      <c r="Y5" s="1231"/>
      <c r="Z5" s="1232"/>
    </row>
    <row r="6" spans="1:26">
      <c r="B6" s="1199"/>
      <c r="C6" s="511" t="s">
        <v>2</v>
      </c>
      <c r="D6" s="511" t="s">
        <v>6</v>
      </c>
      <c r="E6" s="511" t="s">
        <v>19</v>
      </c>
      <c r="F6" s="511" t="s">
        <v>2</v>
      </c>
      <c r="G6" s="511" t="s">
        <v>6</v>
      </c>
      <c r="H6" s="511" t="s">
        <v>19</v>
      </c>
      <c r="I6" s="511" t="s">
        <v>2</v>
      </c>
      <c r="J6" s="511" t="s">
        <v>6</v>
      </c>
      <c r="K6" s="511" t="s">
        <v>19</v>
      </c>
      <c r="L6" s="511" t="s">
        <v>2</v>
      </c>
      <c r="M6" s="511" t="s">
        <v>6</v>
      </c>
      <c r="N6" s="511" t="s">
        <v>19</v>
      </c>
      <c r="O6" s="511" t="s">
        <v>2</v>
      </c>
      <c r="P6" s="511" t="s">
        <v>6</v>
      </c>
      <c r="Q6" s="511" t="s">
        <v>19</v>
      </c>
      <c r="R6" s="511" t="s">
        <v>2</v>
      </c>
      <c r="S6" s="511" t="s">
        <v>6</v>
      </c>
      <c r="T6" s="511" t="s">
        <v>19</v>
      </c>
      <c r="U6" s="511" t="s">
        <v>2</v>
      </c>
      <c r="V6" s="511" t="s">
        <v>6</v>
      </c>
      <c r="W6" s="511" t="s">
        <v>19</v>
      </c>
      <c r="X6" s="511" t="s">
        <v>2</v>
      </c>
      <c r="Y6" s="511" t="s">
        <v>6</v>
      </c>
      <c r="Z6" s="511" t="s">
        <v>19</v>
      </c>
    </row>
    <row r="7" spans="1:26" ht="3.75" customHeight="1">
      <c r="B7" s="119"/>
      <c r="F7" s="119"/>
      <c r="G7" s="119"/>
      <c r="H7" s="119"/>
      <c r="I7" s="119"/>
      <c r="K7" s="119"/>
    </row>
    <row r="8" spans="1:26">
      <c r="B8" s="120" t="s">
        <v>5</v>
      </c>
      <c r="C8" s="373">
        <v>201115</v>
      </c>
      <c r="D8" s="373">
        <v>182185</v>
      </c>
      <c r="E8" s="121">
        <v>18930</v>
      </c>
      <c r="F8" s="549">
        <v>100</v>
      </c>
      <c r="G8" s="121">
        <v>90.587474827834825</v>
      </c>
      <c r="H8" s="121">
        <v>9.4125251721651786</v>
      </c>
      <c r="I8" s="121">
        <v>38522</v>
      </c>
      <c r="J8" s="373">
        <v>34732</v>
      </c>
      <c r="K8" s="121">
        <v>3790</v>
      </c>
      <c r="L8" s="121">
        <v>100</v>
      </c>
      <c r="M8" s="121">
        <v>90.161466175172635</v>
      </c>
      <c r="N8" s="121">
        <v>9.8385338248273708</v>
      </c>
      <c r="O8" s="121">
        <v>162588</v>
      </c>
      <c r="P8" s="373">
        <v>147453</v>
      </c>
      <c r="Q8" s="121">
        <v>15135</v>
      </c>
      <c r="R8" s="121">
        <v>100</v>
      </c>
      <c r="S8" s="121">
        <v>90.691194922134471</v>
      </c>
      <c r="T8" s="121">
        <v>9.3088050778655251</v>
      </c>
      <c r="U8" s="121">
        <v>8040</v>
      </c>
      <c r="V8" s="373">
        <v>6641</v>
      </c>
      <c r="W8" s="121">
        <v>1399</v>
      </c>
      <c r="X8" s="121">
        <v>100</v>
      </c>
      <c r="Y8" s="121">
        <v>82.599502487562191</v>
      </c>
      <c r="Z8" s="121">
        <v>17.400497512437809</v>
      </c>
    </row>
    <row r="9" spans="1:26" ht="3.75" customHeight="1">
      <c r="B9" s="124"/>
      <c r="F9" s="550"/>
      <c r="G9" s="124"/>
      <c r="H9" s="124"/>
      <c r="I9" s="124"/>
      <c r="L9" s="124"/>
      <c r="M9" s="124"/>
      <c r="N9" s="124"/>
      <c r="O9" s="264"/>
      <c r="R9" s="124"/>
      <c r="U9" s="264"/>
      <c r="X9" s="124"/>
    </row>
    <row r="10" spans="1:26">
      <c r="B10" s="121" t="s">
        <v>72</v>
      </c>
      <c r="C10" s="373">
        <v>169856</v>
      </c>
      <c r="D10" s="373">
        <v>151885</v>
      </c>
      <c r="E10" s="121">
        <v>17971</v>
      </c>
      <c r="F10" s="549">
        <v>100</v>
      </c>
      <c r="G10" s="121">
        <v>89.419861529766393</v>
      </c>
      <c r="H10" s="121">
        <v>10.58013847023361</v>
      </c>
      <c r="I10" s="121">
        <v>33612</v>
      </c>
      <c r="J10" s="373">
        <v>29969</v>
      </c>
      <c r="K10" s="121">
        <v>3643</v>
      </c>
      <c r="L10" s="121">
        <v>100</v>
      </c>
      <c r="M10" s="121">
        <v>89.16160894918481</v>
      </c>
      <c r="N10" s="121">
        <v>10.838391050815185</v>
      </c>
      <c r="O10" s="121">
        <v>136244</v>
      </c>
      <c r="P10" s="373">
        <v>121916</v>
      </c>
      <c r="Q10" s="121">
        <v>14328</v>
      </c>
      <c r="R10" s="121">
        <v>100</v>
      </c>
      <c r="S10" s="121">
        <v>89.483573588561697</v>
      </c>
      <c r="T10" s="121">
        <v>10.516426411438301</v>
      </c>
      <c r="U10" s="121">
        <v>6362</v>
      </c>
      <c r="V10" s="373">
        <v>5050</v>
      </c>
      <c r="W10" s="121">
        <v>1312</v>
      </c>
      <c r="X10" s="121">
        <v>100</v>
      </c>
      <c r="Y10" s="121">
        <v>79.37755422823011</v>
      </c>
      <c r="Z10" s="121">
        <v>20.622445771769883</v>
      </c>
    </row>
    <row r="11" spans="1:26">
      <c r="B11" s="125" t="s">
        <v>73</v>
      </c>
      <c r="C11" s="541">
        <v>1624</v>
      </c>
      <c r="D11" s="696">
        <v>1624</v>
      </c>
      <c r="E11" s="703" t="s">
        <v>9</v>
      </c>
      <c r="F11" s="233">
        <v>100</v>
      </c>
      <c r="G11" s="535">
        <v>100</v>
      </c>
      <c r="H11" s="708" t="s">
        <v>9</v>
      </c>
      <c r="I11" s="542">
        <v>275</v>
      </c>
      <c r="J11" s="688">
        <v>275</v>
      </c>
      <c r="K11" s="705" t="s">
        <v>9</v>
      </c>
      <c r="L11" s="543">
        <v>100</v>
      </c>
      <c r="M11" s="381">
        <v>100</v>
      </c>
      <c r="N11" s="708" t="s">
        <v>9</v>
      </c>
      <c r="O11" s="548">
        <v>1349</v>
      </c>
      <c r="P11" s="696">
        <v>1349</v>
      </c>
      <c r="Q11" s="704" t="s">
        <v>9</v>
      </c>
      <c r="R11" s="543">
        <v>100</v>
      </c>
      <c r="S11" s="381">
        <v>100</v>
      </c>
      <c r="T11" s="708" t="s">
        <v>9</v>
      </c>
      <c r="U11" s="381">
        <v>78</v>
      </c>
      <c r="V11" s="689">
        <v>78</v>
      </c>
      <c r="W11" s="705" t="s">
        <v>9</v>
      </c>
      <c r="X11" s="543">
        <v>100</v>
      </c>
      <c r="Y11" s="381">
        <v>100</v>
      </c>
      <c r="Z11" s="708" t="s">
        <v>9</v>
      </c>
    </row>
    <row r="12" spans="1:26">
      <c r="B12" s="129" t="s">
        <v>74</v>
      </c>
      <c r="C12" s="541">
        <v>2463</v>
      </c>
      <c r="D12" s="697">
        <v>2191</v>
      </c>
      <c r="E12" s="699">
        <v>272</v>
      </c>
      <c r="F12" s="540">
        <v>100</v>
      </c>
      <c r="G12" s="126">
        <v>88.956557044254978</v>
      </c>
      <c r="H12" s="384">
        <v>11.043442955745027</v>
      </c>
      <c r="I12" s="539">
        <v>487</v>
      </c>
      <c r="J12" s="691">
        <v>446</v>
      </c>
      <c r="K12" s="706">
        <v>41</v>
      </c>
      <c r="L12" s="547">
        <v>100</v>
      </c>
      <c r="M12" s="129">
        <v>91.581108829568791</v>
      </c>
      <c r="N12" s="384">
        <v>8.4188911704312108</v>
      </c>
      <c r="O12" s="124">
        <v>1976</v>
      </c>
      <c r="P12" s="697">
        <v>1745</v>
      </c>
      <c r="Q12" s="700">
        <v>231</v>
      </c>
      <c r="R12" s="547">
        <v>100</v>
      </c>
      <c r="S12" s="129">
        <v>88.309716599190281</v>
      </c>
      <c r="T12" s="384">
        <v>11.690283400809717</v>
      </c>
      <c r="U12" s="539">
        <v>92</v>
      </c>
      <c r="V12" s="692">
        <v>82</v>
      </c>
      <c r="W12" s="706">
        <v>10</v>
      </c>
      <c r="X12" s="547">
        <v>100</v>
      </c>
      <c r="Y12" s="129">
        <v>89.130434782608702</v>
      </c>
      <c r="Z12" s="384">
        <v>10.869565217391305</v>
      </c>
    </row>
    <row r="13" spans="1:26">
      <c r="B13" s="129" t="s">
        <v>75</v>
      </c>
      <c r="C13" s="541">
        <v>4570</v>
      </c>
      <c r="D13" s="697">
        <v>3786</v>
      </c>
      <c r="E13" s="699">
        <v>784</v>
      </c>
      <c r="F13" s="540">
        <v>100</v>
      </c>
      <c r="G13" s="126">
        <v>82.844638949671776</v>
      </c>
      <c r="H13" s="384">
        <v>17.155361050328228</v>
      </c>
      <c r="I13" s="539">
        <v>924</v>
      </c>
      <c r="J13" s="691">
        <v>769</v>
      </c>
      <c r="K13" s="706">
        <v>155</v>
      </c>
      <c r="L13" s="547">
        <v>100</v>
      </c>
      <c r="M13" s="129">
        <v>83.225108225108229</v>
      </c>
      <c r="N13" s="384">
        <v>16.774891774891774</v>
      </c>
      <c r="O13" s="124">
        <v>3646</v>
      </c>
      <c r="P13" s="697">
        <v>3017</v>
      </c>
      <c r="Q13" s="700">
        <v>629</v>
      </c>
      <c r="R13" s="547">
        <v>100</v>
      </c>
      <c r="S13" s="129">
        <v>82.748217224355457</v>
      </c>
      <c r="T13" s="384">
        <v>17.251782775644543</v>
      </c>
      <c r="U13" s="539">
        <v>212</v>
      </c>
      <c r="V13" s="692">
        <v>158</v>
      </c>
      <c r="W13" s="706">
        <v>54</v>
      </c>
      <c r="X13" s="547">
        <v>100</v>
      </c>
      <c r="Y13" s="129">
        <v>74.528301886792448</v>
      </c>
      <c r="Z13" s="384">
        <v>25.471698113207548</v>
      </c>
    </row>
    <row r="14" spans="1:26">
      <c r="B14" s="129" t="s">
        <v>76</v>
      </c>
      <c r="C14" s="541">
        <v>1778</v>
      </c>
      <c r="D14" s="697">
        <v>1168</v>
      </c>
      <c r="E14" s="699">
        <v>610</v>
      </c>
      <c r="F14" s="540">
        <v>100</v>
      </c>
      <c r="G14" s="126">
        <v>65.691788526434195</v>
      </c>
      <c r="H14" s="384">
        <v>34.308211473565805</v>
      </c>
      <c r="I14" s="539">
        <v>651</v>
      </c>
      <c r="J14" s="691">
        <v>493</v>
      </c>
      <c r="K14" s="706">
        <v>158</v>
      </c>
      <c r="L14" s="547">
        <v>100</v>
      </c>
      <c r="M14" s="129">
        <v>75.729646697388631</v>
      </c>
      <c r="N14" s="384">
        <v>24.270353302611365</v>
      </c>
      <c r="O14" s="124">
        <v>1127</v>
      </c>
      <c r="P14" s="697">
        <v>675</v>
      </c>
      <c r="Q14" s="700">
        <v>452</v>
      </c>
      <c r="R14" s="547">
        <v>100</v>
      </c>
      <c r="S14" s="129">
        <v>59.893522626441879</v>
      </c>
      <c r="T14" s="384">
        <v>40.106477373558121</v>
      </c>
      <c r="U14" s="539">
        <v>61</v>
      </c>
      <c r="V14" s="692">
        <v>19</v>
      </c>
      <c r="W14" s="706">
        <v>42</v>
      </c>
      <c r="X14" s="547">
        <v>100</v>
      </c>
      <c r="Y14" s="129">
        <v>31.147540983606557</v>
      </c>
      <c r="Z14" s="384">
        <v>68.852459016393439</v>
      </c>
    </row>
    <row r="15" spans="1:26">
      <c r="B15" s="129" t="s">
        <v>77</v>
      </c>
      <c r="C15" s="541">
        <v>2690</v>
      </c>
      <c r="D15" s="697">
        <v>2301</v>
      </c>
      <c r="E15" s="699">
        <v>389</v>
      </c>
      <c r="F15" s="540">
        <v>100</v>
      </c>
      <c r="G15" s="126">
        <v>85.539033457249076</v>
      </c>
      <c r="H15" s="384">
        <v>14.46096654275093</v>
      </c>
      <c r="I15" s="539">
        <v>602</v>
      </c>
      <c r="J15" s="691">
        <v>514</v>
      </c>
      <c r="K15" s="706">
        <v>88</v>
      </c>
      <c r="L15" s="547">
        <v>100</v>
      </c>
      <c r="M15" s="129">
        <v>85.38205980066445</v>
      </c>
      <c r="N15" s="384">
        <v>14.617940199335548</v>
      </c>
      <c r="O15" s="124">
        <v>2088</v>
      </c>
      <c r="P15" s="697">
        <v>1787</v>
      </c>
      <c r="Q15" s="700">
        <v>301</v>
      </c>
      <c r="R15" s="547">
        <v>100</v>
      </c>
      <c r="S15" s="129">
        <v>85.584291187739467</v>
      </c>
      <c r="T15" s="384">
        <v>14.415708812260537</v>
      </c>
      <c r="U15" s="539">
        <v>97</v>
      </c>
      <c r="V15" s="692">
        <v>83</v>
      </c>
      <c r="W15" s="706">
        <v>14</v>
      </c>
      <c r="X15" s="547">
        <v>100</v>
      </c>
      <c r="Y15" s="129">
        <v>85.567010309278345</v>
      </c>
      <c r="Z15" s="384">
        <v>14.43298969072165</v>
      </c>
    </row>
    <row r="16" spans="1:26">
      <c r="B16" s="129" t="s">
        <v>78</v>
      </c>
      <c r="C16" s="541">
        <v>46</v>
      </c>
      <c r="D16" s="697">
        <v>46</v>
      </c>
      <c r="E16" s="699" t="s">
        <v>9</v>
      </c>
      <c r="F16" s="540">
        <v>100</v>
      </c>
      <c r="G16" s="126">
        <v>100</v>
      </c>
      <c r="H16" s="384" t="s">
        <v>9</v>
      </c>
      <c r="I16" s="539">
        <v>14</v>
      </c>
      <c r="J16" s="691">
        <v>14</v>
      </c>
      <c r="K16" s="706" t="s">
        <v>9</v>
      </c>
      <c r="L16" s="547">
        <v>100</v>
      </c>
      <c r="M16" s="129">
        <v>100</v>
      </c>
      <c r="N16" s="384" t="s">
        <v>9</v>
      </c>
      <c r="O16" s="124">
        <v>32</v>
      </c>
      <c r="P16" s="697">
        <v>32</v>
      </c>
      <c r="Q16" s="700" t="s">
        <v>9</v>
      </c>
      <c r="R16" s="547">
        <v>100</v>
      </c>
      <c r="S16" s="129">
        <v>100</v>
      </c>
      <c r="T16" s="384" t="s">
        <v>9</v>
      </c>
      <c r="U16" s="539">
        <v>0</v>
      </c>
      <c r="V16" s="128">
        <v>0</v>
      </c>
      <c r="W16" s="706" t="s">
        <v>9</v>
      </c>
      <c r="X16" s="547" t="s">
        <v>9</v>
      </c>
      <c r="Y16" s="129" t="s">
        <v>9</v>
      </c>
      <c r="Z16" s="384" t="s">
        <v>9</v>
      </c>
    </row>
    <row r="17" spans="2:26">
      <c r="B17" s="129" t="s">
        <v>79</v>
      </c>
      <c r="C17" s="541">
        <v>21752</v>
      </c>
      <c r="D17" s="697">
        <v>20856</v>
      </c>
      <c r="E17" s="699">
        <v>896</v>
      </c>
      <c r="F17" s="540">
        <v>100</v>
      </c>
      <c r="G17" s="126">
        <v>95.8808385435822</v>
      </c>
      <c r="H17" s="384">
        <v>4.1191614564178005</v>
      </c>
      <c r="I17" s="539">
        <v>4368</v>
      </c>
      <c r="J17" s="691">
        <v>4219</v>
      </c>
      <c r="K17" s="706">
        <v>149</v>
      </c>
      <c r="L17" s="547">
        <v>100</v>
      </c>
      <c r="M17" s="129">
        <v>96.588827838827839</v>
      </c>
      <c r="N17" s="384">
        <v>3.411172161172161</v>
      </c>
      <c r="O17" s="124">
        <v>17384</v>
      </c>
      <c r="P17" s="697">
        <v>16637</v>
      </c>
      <c r="Q17" s="700">
        <v>747</v>
      </c>
      <c r="R17" s="547">
        <v>100</v>
      </c>
      <c r="S17" s="129">
        <v>95.70294523699954</v>
      </c>
      <c r="T17" s="384">
        <v>4.2970547630004603</v>
      </c>
      <c r="U17" s="539">
        <v>816</v>
      </c>
      <c r="V17" s="692">
        <v>747</v>
      </c>
      <c r="W17" s="706">
        <v>69</v>
      </c>
      <c r="X17" s="547">
        <v>100</v>
      </c>
      <c r="Y17" s="129">
        <v>91.544117647058826</v>
      </c>
      <c r="Z17" s="384">
        <v>8.4558823529411757</v>
      </c>
    </row>
    <row r="18" spans="2:26">
      <c r="B18" s="129" t="s">
        <v>80</v>
      </c>
      <c r="C18" s="541">
        <v>3180</v>
      </c>
      <c r="D18" s="697">
        <v>3072</v>
      </c>
      <c r="E18" s="699">
        <v>108</v>
      </c>
      <c r="F18" s="540">
        <v>100</v>
      </c>
      <c r="G18" s="126">
        <v>96.603773584905667</v>
      </c>
      <c r="H18" s="384">
        <v>3.3962264150943398</v>
      </c>
      <c r="I18" s="539">
        <v>1404</v>
      </c>
      <c r="J18" s="691">
        <v>1388</v>
      </c>
      <c r="K18" s="706">
        <v>16</v>
      </c>
      <c r="L18" s="547">
        <v>100</v>
      </c>
      <c r="M18" s="129">
        <v>98.86039886039886</v>
      </c>
      <c r="N18" s="384">
        <v>1.1396011396011396</v>
      </c>
      <c r="O18" s="124">
        <v>1776</v>
      </c>
      <c r="P18" s="697">
        <v>1684</v>
      </c>
      <c r="Q18" s="700">
        <v>92</v>
      </c>
      <c r="R18" s="547">
        <v>100</v>
      </c>
      <c r="S18" s="129">
        <v>94.819819819819813</v>
      </c>
      <c r="T18" s="384">
        <v>5.1801801801801801</v>
      </c>
      <c r="U18" s="539">
        <v>42</v>
      </c>
      <c r="V18" s="692">
        <v>38</v>
      </c>
      <c r="W18" s="706">
        <v>4</v>
      </c>
      <c r="X18" s="547">
        <v>100</v>
      </c>
      <c r="Y18" s="129">
        <v>90.476190476190482</v>
      </c>
      <c r="Z18" s="384">
        <v>9.5238095238095237</v>
      </c>
    </row>
    <row r="19" spans="2:26">
      <c r="B19" s="129" t="s">
        <v>134</v>
      </c>
      <c r="C19" s="541">
        <v>5143</v>
      </c>
      <c r="D19" s="697">
        <v>5106</v>
      </c>
      <c r="E19" s="699">
        <v>37</v>
      </c>
      <c r="F19" s="540">
        <v>100</v>
      </c>
      <c r="G19" s="126">
        <v>99.280575539568346</v>
      </c>
      <c r="H19" s="384">
        <v>0.71942446043165464</v>
      </c>
      <c r="I19" s="539">
        <v>929</v>
      </c>
      <c r="J19" s="691">
        <v>927</v>
      </c>
      <c r="K19" s="706">
        <v>2</v>
      </c>
      <c r="L19" s="547">
        <v>100</v>
      </c>
      <c r="M19" s="129">
        <v>99.784714747039828</v>
      </c>
      <c r="N19" s="384">
        <v>0.21528525296017223</v>
      </c>
      <c r="O19" s="124">
        <v>4214</v>
      </c>
      <c r="P19" s="697">
        <v>4179</v>
      </c>
      <c r="Q19" s="700">
        <v>35</v>
      </c>
      <c r="R19" s="547">
        <v>100</v>
      </c>
      <c r="S19" s="129">
        <v>99.169435215946848</v>
      </c>
      <c r="T19" s="384">
        <v>0.83056478405315615</v>
      </c>
      <c r="U19" s="539">
        <v>205</v>
      </c>
      <c r="V19" s="692">
        <v>203</v>
      </c>
      <c r="W19" s="706">
        <v>2</v>
      </c>
      <c r="X19" s="547">
        <v>100</v>
      </c>
      <c r="Y19" s="129">
        <v>99.024390243902445</v>
      </c>
      <c r="Z19" s="384">
        <v>0.97560975609756095</v>
      </c>
    </row>
    <row r="20" spans="2:26">
      <c r="B20" s="129" t="s">
        <v>81</v>
      </c>
      <c r="C20" s="541">
        <v>8253</v>
      </c>
      <c r="D20" s="697">
        <v>7849</v>
      </c>
      <c r="E20" s="699">
        <v>404</v>
      </c>
      <c r="F20" s="540">
        <v>100</v>
      </c>
      <c r="G20" s="126">
        <v>95.104810371985948</v>
      </c>
      <c r="H20" s="384">
        <v>4.8951896280140552</v>
      </c>
      <c r="I20" s="539">
        <v>1885</v>
      </c>
      <c r="J20" s="691">
        <v>1783</v>
      </c>
      <c r="K20" s="706">
        <v>102</v>
      </c>
      <c r="L20" s="547">
        <v>100</v>
      </c>
      <c r="M20" s="129">
        <v>94.588859416445629</v>
      </c>
      <c r="N20" s="384">
        <v>5.4111405835543769</v>
      </c>
      <c r="O20" s="124">
        <v>6368</v>
      </c>
      <c r="P20" s="697">
        <v>6066</v>
      </c>
      <c r="Q20" s="700">
        <v>302</v>
      </c>
      <c r="R20" s="547">
        <v>100</v>
      </c>
      <c r="S20" s="129">
        <v>95.257537688442213</v>
      </c>
      <c r="T20" s="384">
        <v>4.7424623115577891</v>
      </c>
      <c r="U20" s="539">
        <v>265</v>
      </c>
      <c r="V20" s="692">
        <v>251</v>
      </c>
      <c r="W20" s="706">
        <v>14</v>
      </c>
      <c r="X20" s="547">
        <v>100</v>
      </c>
      <c r="Y20" s="129">
        <v>94.716981132075475</v>
      </c>
      <c r="Z20" s="384">
        <v>5.283018867924528</v>
      </c>
    </row>
    <row r="21" spans="2:26">
      <c r="B21" s="129" t="s">
        <v>82</v>
      </c>
      <c r="C21" s="541">
        <v>17069</v>
      </c>
      <c r="D21" s="697">
        <v>16491</v>
      </c>
      <c r="E21" s="699">
        <v>578</v>
      </c>
      <c r="F21" s="540">
        <v>100</v>
      </c>
      <c r="G21" s="126">
        <v>96.613744214658155</v>
      </c>
      <c r="H21" s="384">
        <v>3.3862557853418478</v>
      </c>
      <c r="I21" s="539">
        <v>3025</v>
      </c>
      <c r="J21" s="691">
        <v>2894</v>
      </c>
      <c r="K21" s="706">
        <v>131</v>
      </c>
      <c r="L21" s="547">
        <v>100</v>
      </c>
      <c r="M21" s="129">
        <v>95.669421487603302</v>
      </c>
      <c r="N21" s="384">
        <v>4.330578512396694</v>
      </c>
      <c r="O21" s="124">
        <v>14044</v>
      </c>
      <c r="P21" s="697">
        <v>13597</v>
      </c>
      <c r="Q21" s="700">
        <v>447</v>
      </c>
      <c r="R21" s="547">
        <v>100</v>
      </c>
      <c r="S21" s="129">
        <v>96.817146112218737</v>
      </c>
      <c r="T21" s="384">
        <v>3.1828538877812589</v>
      </c>
      <c r="U21" s="539">
        <v>719</v>
      </c>
      <c r="V21" s="692">
        <v>642</v>
      </c>
      <c r="W21" s="706">
        <v>77</v>
      </c>
      <c r="X21" s="547">
        <v>100</v>
      </c>
      <c r="Y21" s="129">
        <v>89.29068150208623</v>
      </c>
      <c r="Z21" s="384">
        <v>10.709318497913769</v>
      </c>
    </row>
    <row r="22" spans="2:26">
      <c r="B22" s="129" t="s">
        <v>83</v>
      </c>
      <c r="C22" s="541">
        <v>499</v>
      </c>
      <c r="D22" s="697">
        <v>499</v>
      </c>
      <c r="E22" s="699" t="s">
        <v>9</v>
      </c>
      <c r="F22" s="540">
        <v>100</v>
      </c>
      <c r="G22" s="126">
        <v>100</v>
      </c>
      <c r="H22" s="384" t="s">
        <v>9</v>
      </c>
      <c r="I22" s="539">
        <v>97</v>
      </c>
      <c r="J22" s="691">
        <v>97</v>
      </c>
      <c r="K22" s="706" t="s">
        <v>9</v>
      </c>
      <c r="L22" s="547">
        <v>100</v>
      </c>
      <c r="M22" s="129">
        <v>100</v>
      </c>
      <c r="N22" s="384" t="s">
        <v>9</v>
      </c>
      <c r="O22" s="124">
        <v>402</v>
      </c>
      <c r="P22" s="697">
        <v>402</v>
      </c>
      <c r="Q22" s="700" t="s">
        <v>9</v>
      </c>
      <c r="R22" s="547">
        <v>100</v>
      </c>
      <c r="S22" s="129">
        <v>100</v>
      </c>
      <c r="T22" s="384" t="s">
        <v>9</v>
      </c>
      <c r="U22" s="539">
        <v>22</v>
      </c>
      <c r="V22" s="692">
        <v>22</v>
      </c>
      <c r="W22" s="706" t="s">
        <v>9</v>
      </c>
      <c r="X22" s="547">
        <v>100</v>
      </c>
      <c r="Y22" s="129">
        <v>100</v>
      </c>
      <c r="Z22" s="384" t="s">
        <v>9</v>
      </c>
    </row>
    <row r="23" spans="2:26">
      <c r="B23" s="129" t="s">
        <v>84</v>
      </c>
      <c r="C23" s="541">
        <v>30871</v>
      </c>
      <c r="D23" s="697">
        <v>26234</v>
      </c>
      <c r="E23" s="699">
        <v>4637</v>
      </c>
      <c r="F23" s="540">
        <v>100</v>
      </c>
      <c r="G23" s="126">
        <v>84.97943053351041</v>
      </c>
      <c r="H23" s="384">
        <v>15.020569466489587</v>
      </c>
      <c r="I23" s="539">
        <v>6452</v>
      </c>
      <c r="J23" s="691">
        <v>5474</v>
      </c>
      <c r="K23" s="706">
        <v>978</v>
      </c>
      <c r="L23" s="547">
        <v>100</v>
      </c>
      <c r="M23" s="129">
        <v>84.841909485430875</v>
      </c>
      <c r="N23" s="384">
        <v>15.158090514569126</v>
      </c>
      <c r="O23" s="124">
        <v>24419</v>
      </c>
      <c r="P23" s="697">
        <v>20760</v>
      </c>
      <c r="Q23" s="700">
        <v>3659</v>
      </c>
      <c r="R23" s="547">
        <v>100</v>
      </c>
      <c r="S23" s="129">
        <v>85.015766411400961</v>
      </c>
      <c r="T23" s="384">
        <v>14.984233588599041</v>
      </c>
      <c r="U23" s="539">
        <v>1469</v>
      </c>
      <c r="V23" s="692">
        <v>1021</v>
      </c>
      <c r="W23" s="706">
        <v>448</v>
      </c>
      <c r="X23" s="547">
        <v>100</v>
      </c>
      <c r="Y23" s="129">
        <v>69.503063308373044</v>
      </c>
      <c r="Z23" s="384">
        <v>30.496936691626956</v>
      </c>
    </row>
    <row r="24" spans="2:26">
      <c r="B24" s="129" t="s">
        <v>85</v>
      </c>
      <c r="C24" s="541">
        <v>37429</v>
      </c>
      <c r="D24" s="697">
        <v>29931</v>
      </c>
      <c r="E24" s="699">
        <v>7498</v>
      </c>
      <c r="F24" s="540">
        <v>100</v>
      </c>
      <c r="G24" s="126">
        <v>79.967404953378391</v>
      </c>
      <c r="H24" s="384">
        <v>20.032595046621605</v>
      </c>
      <c r="I24" s="539">
        <v>7237</v>
      </c>
      <c r="J24" s="691">
        <v>5719</v>
      </c>
      <c r="K24" s="706">
        <v>1518</v>
      </c>
      <c r="L24" s="547">
        <v>100</v>
      </c>
      <c r="M24" s="129">
        <v>79.024457648196773</v>
      </c>
      <c r="N24" s="384">
        <v>20.975542351803234</v>
      </c>
      <c r="O24" s="124">
        <v>30192</v>
      </c>
      <c r="P24" s="697">
        <v>24212</v>
      </c>
      <c r="Q24" s="700">
        <v>5980</v>
      </c>
      <c r="R24" s="547">
        <v>100</v>
      </c>
      <c r="S24" s="129">
        <v>80.193428722840494</v>
      </c>
      <c r="T24" s="384">
        <v>19.806571277159513</v>
      </c>
      <c r="U24" s="539">
        <v>1277</v>
      </c>
      <c r="V24" s="692">
        <v>835</v>
      </c>
      <c r="W24" s="706">
        <v>442</v>
      </c>
      <c r="X24" s="547">
        <v>100</v>
      </c>
      <c r="Y24" s="129">
        <v>65.387627251370404</v>
      </c>
      <c r="Z24" s="384">
        <v>34.612372748629603</v>
      </c>
    </row>
    <row r="25" spans="2:26">
      <c r="B25" s="129" t="s">
        <v>86</v>
      </c>
      <c r="C25" s="541">
        <v>412</v>
      </c>
      <c r="D25" s="697">
        <v>412</v>
      </c>
      <c r="E25" s="699" t="s">
        <v>9</v>
      </c>
      <c r="F25" s="540">
        <v>100</v>
      </c>
      <c r="G25" s="126">
        <v>100</v>
      </c>
      <c r="H25" s="384" t="s">
        <v>9</v>
      </c>
      <c r="I25" s="539">
        <v>76</v>
      </c>
      <c r="J25" s="691">
        <v>76</v>
      </c>
      <c r="K25" s="706" t="s">
        <v>9</v>
      </c>
      <c r="L25" s="547">
        <v>100</v>
      </c>
      <c r="M25" s="129">
        <v>100</v>
      </c>
      <c r="N25" s="384" t="s">
        <v>9</v>
      </c>
      <c r="O25" s="124">
        <v>336</v>
      </c>
      <c r="P25" s="697">
        <v>336</v>
      </c>
      <c r="Q25" s="700" t="s">
        <v>9</v>
      </c>
      <c r="R25" s="547">
        <v>100</v>
      </c>
      <c r="S25" s="129">
        <v>100</v>
      </c>
      <c r="T25" s="384" t="s">
        <v>9</v>
      </c>
      <c r="U25" s="539">
        <v>33</v>
      </c>
      <c r="V25" s="692">
        <v>33</v>
      </c>
      <c r="W25" s="706" t="s">
        <v>9</v>
      </c>
      <c r="X25" s="547">
        <v>100</v>
      </c>
      <c r="Y25" s="129">
        <v>100</v>
      </c>
      <c r="Z25" s="384" t="s">
        <v>9</v>
      </c>
    </row>
    <row r="26" spans="2:26">
      <c r="B26" s="129" t="s">
        <v>87</v>
      </c>
      <c r="C26" s="541">
        <v>15134</v>
      </c>
      <c r="D26" s="697">
        <v>14719</v>
      </c>
      <c r="E26" s="699">
        <v>415</v>
      </c>
      <c r="F26" s="540">
        <v>100</v>
      </c>
      <c r="G26" s="126">
        <v>97.257830051539585</v>
      </c>
      <c r="H26" s="384">
        <v>2.7421699484604201</v>
      </c>
      <c r="I26" s="539">
        <v>3003</v>
      </c>
      <c r="J26" s="691">
        <v>2929</v>
      </c>
      <c r="K26" s="706">
        <v>74</v>
      </c>
      <c r="L26" s="547">
        <v>100</v>
      </c>
      <c r="M26" s="129">
        <v>97.535797535797542</v>
      </c>
      <c r="N26" s="384">
        <v>2.4642024642024642</v>
      </c>
      <c r="O26" s="124">
        <v>12131</v>
      </c>
      <c r="P26" s="697">
        <v>11790</v>
      </c>
      <c r="Q26" s="700">
        <v>341</v>
      </c>
      <c r="R26" s="547">
        <v>100</v>
      </c>
      <c r="S26" s="129">
        <v>97.189019866457841</v>
      </c>
      <c r="T26" s="384">
        <v>2.8109801335421647</v>
      </c>
      <c r="U26" s="539">
        <v>499</v>
      </c>
      <c r="V26" s="692">
        <v>456</v>
      </c>
      <c r="W26" s="706">
        <v>43</v>
      </c>
      <c r="X26" s="547">
        <v>100</v>
      </c>
      <c r="Y26" s="129">
        <v>91.38276553106212</v>
      </c>
      <c r="Z26" s="384">
        <v>8.617234468937875</v>
      </c>
    </row>
    <row r="27" spans="2:26">
      <c r="B27" s="129" t="s">
        <v>88</v>
      </c>
      <c r="C27" s="541">
        <v>214</v>
      </c>
      <c r="D27" s="697">
        <v>214</v>
      </c>
      <c r="E27" s="699" t="s">
        <v>9</v>
      </c>
      <c r="F27" s="540">
        <v>100</v>
      </c>
      <c r="G27" s="126">
        <v>100</v>
      </c>
      <c r="H27" s="384" t="s">
        <v>9</v>
      </c>
      <c r="I27" s="539">
        <v>48</v>
      </c>
      <c r="J27" s="691">
        <v>48</v>
      </c>
      <c r="K27" s="706" t="s">
        <v>9</v>
      </c>
      <c r="L27" s="547">
        <v>100</v>
      </c>
      <c r="M27" s="129">
        <v>100</v>
      </c>
      <c r="N27" s="384" t="s">
        <v>9</v>
      </c>
      <c r="O27" s="124">
        <v>166</v>
      </c>
      <c r="P27" s="697">
        <v>166</v>
      </c>
      <c r="Q27" s="700" t="s">
        <v>9</v>
      </c>
      <c r="R27" s="547">
        <v>100</v>
      </c>
      <c r="S27" s="129">
        <v>100</v>
      </c>
      <c r="T27" s="384" t="s">
        <v>9</v>
      </c>
      <c r="U27" s="539">
        <v>8</v>
      </c>
      <c r="V27" s="692">
        <v>8</v>
      </c>
      <c r="W27" s="706" t="s">
        <v>9</v>
      </c>
      <c r="X27" s="547" t="s">
        <v>9</v>
      </c>
      <c r="Y27" s="129" t="s">
        <v>9</v>
      </c>
      <c r="Z27" s="384" t="s">
        <v>9</v>
      </c>
    </row>
    <row r="28" spans="2:26">
      <c r="B28" s="129" t="s">
        <v>89</v>
      </c>
      <c r="C28" s="541">
        <v>851</v>
      </c>
      <c r="D28" s="697">
        <v>851</v>
      </c>
      <c r="E28" s="699" t="s">
        <v>9</v>
      </c>
      <c r="F28" s="540">
        <v>100</v>
      </c>
      <c r="G28" s="126">
        <v>100</v>
      </c>
      <c r="H28" s="384" t="s">
        <v>9</v>
      </c>
      <c r="I28" s="539">
        <v>170</v>
      </c>
      <c r="J28" s="691">
        <v>170</v>
      </c>
      <c r="K28" s="706" t="s">
        <v>9</v>
      </c>
      <c r="L28" s="547">
        <v>100</v>
      </c>
      <c r="M28" s="129">
        <v>100</v>
      </c>
      <c r="N28" s="384" t="s">
        <v>9</v>
      </c>
      <c r="O28" s="124">
        <v>681</v>
      </c>
      <c r="P28" s="697">
        <v>681</v>
      </c>
      <c r="Q28" s="700" t="s">
        <v>9</v>
      </c>
      <c r="R28" s="547">
        <v>100</v>
      </c>
      <c r="S28" s="129">
        <v>100</v>
      </c>
      <c r="T28" s="384" t="s">
        <v>9</v>
      </c>
      <c r="U28" s="539">
        <v>10</v>
      </c>
      <c r="V28" s="692">
        <v>10</v>
      </c>
      <c r="W28" s="706" t="s">
        <v>9</v>
      </c>
      <c r="X28" s="547">
        <v>100</v>
      </c>
      <c r="Y28" s="129">
        <v>100</v>
      </c>
      <c r="Z28" s="384" t="s">
        <v>9</v>
      </c>
    </row>
    <row r="29" spans="2:26" s="376" customFormat="1">
      <c r="B29" s="129" t="s">
        <v>90</v>
      </c>
      <c r="C29" s="541">
        <v>3983</v>
      </c>
      <c r="D29" s="697">
        <v>3473</v>
      </c>
      <c r="E29" s="699">
        <v>510</v>
      </c>
      <c r="F29" s="540">
        <v>100</v>
      </c>
      <c r="G29" s="126">
        <v>87.195581220185787</v>
      </c>
      <c r="H29" s="384">
        <v>12.80441877981421</v>
      </c>
      <c r="I29" s="539">
        <v>896</v>
      </c>
      <c r="J29" s="691">
        <v>799</v>
      </c>
      <c r="K29" s="706">
        <v>97</v>
      </c>
      <c r="L29" s="547">
        <v>100</v>
      </c>
      <c r="M29" s="129">
        <v>89.174107142857139</v>
      </c>
      <c r="N29" s="384">
        <v>10.825892857142858</v>
      </c>
      <c r="O29" s="124">
        <v>3087</v>
      </c>
      <c r="P29" s="697">
        <v>2674</v>
      </c>
      <c r="Q29" s="700">
        <v>413</v>
      </c>
      <c r="R29" s="547">
        <v>100</v>
      </c>
      <c r="S29" s="129">
        <v>86.621315192743765</v>
      </c>
      <c r="T29" s="384">
        <v>13.378684807256235</v>
      </c>
      <c r="U29" s="539">
        <v>102</v>
      </c>
      <c r="V29" s="692">
        <v>60</v>
      </c>
      <c r="W29" s="706">
        <v>42</v>
      </c>
      <c r="X29" s="547">
        <v>100</v>
      </c>
      <c r="Y29" s="129">
        <v>58.823529411764703</v>
      </c>
      <c r="Z29" s="384">
        <v>41.176470588235297</v>
      </c>
    </row>
    <row r="30" spans="2:26">
      <c r="B30" s="129" t="s">
        <v>91</v>
      </c>
      <c r="C30" s="541">
        <v>40</v>
      </c>
      <c r="D30" s="697">
        <v>40</v>
      </c>
      <c r="E30" s="699" t="s">
        <v>9</v>
      </c>
      <c r="F30" s="540">
        <v>100</v>
      </c>
      <c r="G30" s="126">
        <v>100</v>
      </c>
      <c r="H30" s="384" t="s">
        <v>9</v>
      </c>
      <c r="I30" s="539">
        <v>13</v>
      </c>
      <c r="J30" s="691">
        <v>13</v>
      </c>
      <c r="K30" s="706" t="s">
        <v>9</v>
      </c>
      <c r="L30" s="547">
        <v>100</v>
      </c>
      <c r="M30" s="129">
        <v>100</v>
      </c>
      <c r="N30" s="384" t="s">
        <v>9</v>
      </c>
      <c r="O30" s="124">
        <v>27</v>
      </c>
      <c r="P30" s="697">
        <v>27</v>
      </c>
      <c r="Q30" s="700" t="s">
        <v>9</v>
      </c>
      <c r="R30" s="547">
        <v>100</v>
      </c>
      <c r="S30" s="129">
        <v>100</v>
      </c>
      <c r="T30" s="384" t="s">
        <v>9</v>
      </c>
      <c r="U30" s="539">
        <v>11</v>
      </c>
      <c r="V30" s="692">
        <v>11</v>
      </c>
      <c r="W30" s="706" t="s">
        <v>9</v>
      </c>
      <c r="X30" s="547">
        <v>100</v>
      </c>
      <c r="Y30" s="129">
        <v>100</v>
      </c>
      <c r="Z30" s="384" t="s">
        <v>9</v>
      </c>
    </row>
    <row r="31" spans="2:26">
      <c r="B31" s="129" t="s">
        <v>92</v>
      </c>
      <c r="C31" s="541">
        <v>1478</v>
      </c>
      <c r="D31" s="697">
        <v>1345</v>
      </c>
      <c r="E31" s="699">
        <v>133</v>
      </c>
      <c r="F31" s="540">
        <v>100</v>
      </c>
      <c r="G31" s="126">
        <v>91.001353179972938</v>
      </c>
      <c r="H31" s="384">
        <v>8.998646820027064</v>
      </c>
      <c r="I31" s="539">
        <v>598</v>
      </c>
      <c r="J31" s="691">
        <v>579</v>
      </c>
      <c r="K31" s="706">
        <v>19</v>
      </c>
      <c r="L31" s="547">
        <v>100</v>
      </c>
      <c r="M31" s="129">
        <v>96.822742474916382</v>
      </c>
      <c r="N31" s="384">
        <v>3.1772575250836121</v>
      </c>
      <c r="O31" s="124">
        <v>880</v>
      </c>
      <c r="P31" s="697">
        <v>766</v>
      </c>
      <c r="Q31" s="700">
        <v>114</v>
      </c>
      <c r="R31" s="547">
        <v>100</v>
      </c>
      <c r="S31" s="129">
        <v>87.045454545454547</v>
      </c>
      <c r="T31" s="384">
        <v>12.954545454545455</v>
      </c>
      <c r="U31" s="539">
        <v>35</v>
      </c>
      <c r="V31" s="692">
        <v>26</v>
      </c>
      <c r="W31" s="706">
        <v>9</v>
      </c>
      <c r="X31" s="547">
        <v>100</v>
      </c>
      <c r="Y31" s="129">
        <v>74.285714285714292</v>
      </c>
      <c r="Z31" s="384">
        <v>25.714285714285715</v>
      </c>
    </row>
    <row r="32" spans="2:26">
      <c r="B32" s="129" t="s">
        <v>40</v>
      </c>
      <c r="C32" s="541">
        <v>15376</v>
      </c>
      <c r="D32" s="697">
        <v>15165</v>
      </c>
      <c r="E32" s="699">
        <v>211</v>
      </c>
      <c r="F32" s="540">
        <v>100</v>
      </c>
      <c r="G32" s="126">
        <v>98.627731529656614</v>
      </c>
      <c r="H32" s="384">
        <v>1.3722684703433923</v>
      </c>
      <c r="I32" s="539">
        <v>2947</v>
      </c>
      <c r="J32" s="691">
        <v>2911</v>
      </c>
      <c r="K32" s="706">
        <v>36</v>
      </c>
      <c r="L32" s="547">
        <v>100</v>
      </c>
      <c r="M32" s="129">
        <v>98.77841873091279</v>
      </c>
      <c r="N32" s="384">
        <v>1.2215812690872074</v>
      </c>
      <c r="O32" s="124">
        <v>12429</v>
      </c>
      <c r="P32" s="697">
        <v>12254</v>
      </c>
      <c r="Q32" s="700">
        <v>175</v>
      </c>
      <c r="R32" s="547">
        <v>100</v>
      </c>
      <c r="S32" s="129">
        <v>98.592002574623862</v>
      </c>
      <c r="T32" s="384">
        <v>1.4079974253761365</v>
      </c>
      <c r="U32" s="539">
        <v>664</v>
      </c>
      <c r="V32" s="692">
        <v>642</v>
      </c>
      <c r="W32" s="706">
        <v>22</v>
      </c>
      <c r="X32" s="547">
        <v>100</v>
      </c>
      <c r="Y32" s="129">
        <v>96.686746987951807</v>
      </c>
      <c r="Z32" s="384">
        <v>3.3132530120481927</v>
      </c>
    </row>
    <row r="33" spans="2:26">
      <c r="B33" s="130" t="s">
        <v>93</v>
      </c>
      <c r="C33" s="538">
        <v>1199</v>
      </c>
      <c r="D33" s="698">
        <v>710</v>
      </c>
      <c r="E33" s="701">
        <v>489</v>
      </c>
      <c r="F33" s="234">
        <v>100</v>
      </c>
      <c r="G33" s="131">
        <v>59.216013344453714</v>
      </c>
      <c r="H33" s="537">
        <v>40.783986655546286</v>
      </c>
      <c r="I33" s="536">
        <v>247</v>
      </c>
      <c r="J33" s="694">
        <v>168</v>
      </c>
      <c r="K33" s="707">
        <v>79</v>
      </c>
      <c r="L33" s="545">
        <v>100</v>
      </c>
      <c r="M33" s="130">
        <v>68.016194331983812</v>
      </c>
      <c r="N33" s="537">
        <v>31.983805668016196</v>
      </c>
      <c r="O33" s="546">
        <v>952</v>
      </c>
      <c r="P33" s="698">
        <v>542</v>
      </c>
      <c r="Q33" s="702">
        <v>410</v>
      </c>
      <c r="R33" s="545">
        <v>100</v>
      </c>
      <c r="S33" s="130">
        <v>56.932773109243698</v>
      </c>
      <c r="T33" s="537">
        <v>43.067226890756302</v>
      </c>
      <c r="U33" s="536">
        <v>78</v>
      </c>
      <c r="V33" s="695">
        <v>58</v>
      </c>
      <c r="W33" s="707">
        <v>20</v>
      </c>
      <c r="X33" s="545">
        <v>100</v>
      </c>
      <c r="Y33" s="130">
        <v>74.358974358974365</v>
      </c>
      <c r="Z33" s="537">
        <v>25.641025641025642</v>
      </c>
    </row>
    <row r="34" spans="2:26" s="14" customFormat="1" ht="3.75" customHeight="1">
      <c r="B34" s="126"/>
      <c r="G34" s="126"/>
      <c r="H34" s="126"/>
      <c r="I34" s="126"/>
      <c r="L34" s="124"/>
      <c r="M34" s="126"/>
      <c r="N34" s="711"/>
      <c r="O34" s="544">
        <v>0</v>
      </c>
      <c r="R34" s="124"/>
      <c r="T34" s="700"/>
      <c r="U34" s="544">
        <v>0</v>
      </c>
      <c r="X34" s="124"/>
      <c r="Z34" s="700"/>
    </row>
    <row r="35" spans="2:26">
      <c r="B35" s="121" t="s">
        <v>94</v>
      </c>
      <c r="C35" s="355">
        <v>31259</v>
      </c>
      <c r="D35" s="355">
        <v>30300</v>
      </c>
      <c r="E35" s="121">
        <v>959</v>
      </c>
      <c r="F35" s="232">
        <v>100</v>
      </c>
      <c r="G35" s="121">
        <v>96.932083559934739</v>
      </c>
      <c r="H35" s="121">
        <v>3.067916440065261</v>
      </c>
      <c r="I35" s="121">
        <v>4910</v>
      </c>
      <c r="J35" s="355">
        <v>4763</v>
      </c>
      <c r="K35" s="121">
        <v>147</v>
      </c>
      <c r="L35" s="543">
        <v>100</v>
      </c>
      <c r="M35" s="121">
        <v>97.006109979633408</v>
      </c>
      <c r="N35" s="549">
        <v>2.9938900203665986</v>
      </c>
      <c r="O35" s="121">
        <v>26344</v>
      </c>
      <c r="P35" s="355">
        <v>25537</v>
      </c>
      <c r="Q35" s="121">
        <v>807</v>
      </c>
      <c r="R35" s="543">
        <v>100</v>
      </c>
      <c r="S35" s="121">
        <v>96.936683874886128</v>
      </c>
      <c r="T35" s="549">
        <v>3.0633161251138779</v>
      </c>
      <c r="U35" s="121">
        <v>1678</v>
      </c>
      <c r="V35" s="355">
        <v>1591</v>
      </c>
      <c r="W35" s="121">
        <v>87</v>
      </c>
      <c r="X35" s="543">
        <v>100</v>
      </c>
      <c r="Y35" s="121">
        <v>94.815256257449349</v>
      </c>
      <c r="Z35" s="549">
        <v>5.1847437425506557</v>
      </c>
    </row>
    <row r="36" spans="2:26">
      <c r="B36" s="129" t="s">
        <v>95</v>
      </c>
      <c r="C36" s="478">
        <v>27091</v>
      </c>
      <c r="D36" s="687">
        <v>26137</v>
      </c>
      <c r="E36" s="699">
        <v>954</v>
      </c>
      <c r="F36" s="540">
        <v>100</v>
      </c>
      <c r="G36" s="381">
        <v>96.478535306928507</v>
      </c>
      <c r="H36" s="708">
        <v>3.5214646930714997</v>
      </c>
      <c r="I36" s="542">
        <v>3874</v>
      </c>
      <c r="J36" s="696">
        <v>3727</v>
      </c>
      <c r="K36" s="705">
        <v>147</v>
      </c>
      <c r="L36" s="542">
        <v>100</v>
      </c>
      <c r="M36" s="381">
        <v>96.205472379969024</v>
      </c>
      <c r="N36" s="708">
        <v>3.7945276200309759</v>
      </c>
      <c r="O36" s="542">
        <v>23217</v>
      </c>
      <c r="P36" s="688">
        <v>22410</v>
      </c>
      <c r="Q36" s="705">
        <v>807</v>
      </c>
      <c r="R36" s="542">
        <v>100</v>
      </c>
      <c r="S36" s="381">
        <v>96.524098720764954</v>
      </c>
      <c r="T36" s="708">
        <v>3.4759012792350434</v>
      </c>
      <c r="U36" s="542">
        <v>1575</v>
      </c>
      <c r="V36" s="696">
        <v>1492</v>
      </c>
      <c r="W36" s="705">
        <v>83</v>
      </c>
      <c r="X36" s="542">
        <v>100</v>
      </c>
      <c r="Y36" s="381">
        <v>94.730158730158735</v>
      </c>
      <c r="Z36" s="708">
        <v>5.2698412698412698</v>
      </c>
    </row>
    <row r="37" spans="2:26">
      <c r="B37" s="129" t="s">
        <v>96</v>
      </c>
      <c r="C37" s="541">
        <v>959</v>
      </c>
      <c r="D37" s="690">
        <v>954</v>
      </c>
      <c r="E37" s="699">
        <v>5</v>
      </c>
      <c r="F37" s="540">
        <v>100</v>
      </c>
      <c r="G37" s="129">
        <v>99.478623566214807</v>
      </c>
      <c r="H37" s="384">
        <v>0.52137643378519294</v>
      </c>
      <c r="I37" s="539">
        <v>166</v>
      </c>
      <c r="J37" s="697">
        <v>166</v>
      </c>
      <c r="K37" s="706" t="s">
        <v>9</v>
      </c>
      <c r="L37" s="539">
        <v>100</v>
      </c>
      <c r="M37" s="129">
        <v>100</v>
      </c>
      <c r="N37" s="384" t="s">
        <v>9</v>
      </c>
      <c r="O37" s="539">
        <v>788</v>
      </c>
      <c r="P37" s="691">
        <v>788</v>
      </c>
      <c r="Q37" s="706" t="s">
        <v>9</v>
      </c>
      <c r="R37" s="539">
        <v>100</v>
      </c>
      <c r="S37" s="129">
        <v>100</v>
      </c>
      <c r="T37" s="384" t="s">
        <v>9</v>
      </c>
      <c r="U37" s="539">
        <v>39</v>
      </c>
      <c r="V37" s="697">
        <v>35</v>
      </c>
      <c r="W37" s="706">
        <v>4</v>
      </c>
      <c r="X37" s="539">
        <v>100</v>
      </c>
      <c r="Y37" s="129">
        <v>89.743589743589737</v>
      </c>
      <c r="Z37" s="384">
        <v>10.256410256410257</v>
      </c>
    </row>
    <row r="38" spans="2:26">
      <c r="B38" s="129" t="s">
        <v>97</v>
      </c>
      <c r="C38" s="541">
        <v>1860</v>
      </c>
      <c r="D38" s="690">
        <v>1860</v>
      </c>
      <c r="E38" s="699" t="s">
        <v>9</v>
      </c>
      <c r="F38" s="540">
        <v>100</v>
      </c>
      <c r="G38" s="129">
        <v>100</v>
      </c>
      <c r="H38" s="384" t="s">
        <v>9</v>
      </c>
      <c r="I38" s="539">
        <v>368</v>
      </c>
      <c r="J38" s="697">
        <v>368</v>
      </c>
      <c r="K38" s="706" t="s">
        <v>9</v>
      </c>
      <c r="L38" s="539">
        <v>100</v>
      </c>
      <c r="M38" s="129">
        <v>100</v>
      </c>
      <c r="N38" s="384" t="s">
        <v>9</v>
      </c>
      <c r="O38" s="539">
        <v>1492</v>
      </c>
      <c r="P38" s="691">
        <v>1492</v>
      </c>
      <c r="Q38" s="706" t="s">
        <v>9</v>
      </c>
      <c r="R38" s="539">
        <v>100</v>
      </c>
      <c r="S38" s="129">
        <v>100</v>
      </c>
      <c r="T38" s="384" t="s">
        <v>9</v>
      </c>
      <c r="U38" s="539">
        <v>92</v>
      </c>
      <c r="V38" s="697">
        <v>92</v>
      </c>
      <c r="W38" s="706" t="s">
        <v>9</v>
      </c>
      <c r="X38" s="539">
        <v>100</v>
      </c>
      <c r="Y38" s="129">
        <v>100</v>
      </c>
      <c r="Z38" s="384" t="s">
        <v>9</v>
      </c>
    </row>
    <row r="39" spans="2:26">
      <c r="B39" s="130" t="s">
        <v>98</v>
      </c>
      <c r="C39" s="538">
        <v>996</v>
      </c>
      <c r="D39" s="693">
        <v>996</v>
      </c>
      <c r="E39" s="701" t="s">
        <v>9</v>
      </c>
      <c r="F39" s="234">
        <v>100</v>
      </c>
      <c r="G39" s="130">
        <v>100</v>
      </c>
      <c r="H39" s="537" t="s">
        <v>9</v>
      </c>
      <c r="I39" s="536">
        <v>239</v>
      </c>
      <c r="J39" s="698">
        <v>239</v>
      </c>
      <c r="K39" s="707" t="s">
        <v>9</v>
      </c>
      <c r="L39" s="536">
        <v>100</v>
      </c>
      <c r="M39" s="130">
        <v>100</v>
      </c>
      <c r="N39" s="537" t="s">
        <v>9</v>
      </c>
      <c r="O39" s="536">
        <v>757</v>
      </c>
      <c r="P39" s="694">
        <v>757</v>
      </c>
      <c r="Q39" s="707" t="s">
        <v>9</v>
      </c>
      <c r="R39" s="536">
        <v>100</v>
      </c>
      <c r="S39" s="130">
        <v>100</v>
      </c>
      <c r="T39" s="537" t="s">
        <v>9</v>
      </c>
      <c r="U39" s="536">
        <v>41</v>
      </c>
      <c r="V39" s="698">
        <v>41</v>
      </c>
      <c r="W39" s="707" t="s">
        <v>9</v>
      </c>
      <c r="X39" s="536">
        <v>100</v>
      </c>
      <c r="Y39" s="130">
        <v>100</v>
      </c>
      <c r="Z39" s="537" t="s">
        <v>9</v>
      </c>
    </row>
    <row r="41" spans="2:26" ht="27" customHeight="1">
      <c r="B41" s="1238" t="s">
        <v>133</v>
      </c>
      <c r="C41" s="1238"/>
      <c r="D41" s="1238"/>
      <c r="E41" s="1238"/>
      <c r="F41" s="1238"/>
      <c r="G41" s="1238"/>
      <c r="H41" s="1238"/>
      <c r="I41" s="1238"/>
      <c r="J41" s="1238"/>
      <c r="K41" s="1238"/>
      <c r="L41" s="1238"/>
      <c r="M41" s="1238"/>
      <c r="N41" s="1238"/>
      <c r="O41" s="1238"/>
      <c r="P41" s="1238"/>
      <c r="Q41" s="1238"/>
      <c r="R41" s="1238"/>
      <c r="S41" s="1238"/>
      <c r="T41" s="1238"/>
      <c r="U41" s="1238"/>
      <c r="V41" s="1238"/>
      <c r="W41" s="1238"/>
      <c r="X41" s="1238"/>
      <c r="Y41" s="1238"/>
      <c r="Z41" s="1238"/>
    </row>
    <row r="42" spans="2:26">
      <c r="B42" s="134"/>
      <c r="C42" s="134"/>
      <c r="D42" s="134"/>
      <c r="E42" s="134"/>
      <c r="F42" s="134"/>
      <c r="G42" s="134"/>
      <c r="H42" s="134"/>
      <c r="I42" s="1233"/>
      <c r="J42" s="1233"/>
      <c r="K42" s="1233"/>
      <c r="L42" s="1233"/>
    </row>
    <row r="43" spans="2:26">
      <c r="B43" s="10" t="s">
        <v>11</v>
      </c>
      <c r="C43" s="134"/>
      <c r="D43" s="134"/>
      <c r="E43" s="134"/>
      <c r="F43" s="134"/>
      <c r="G43" s="134"/>
      <c r="H43" s="134"/>
      <c r="I43" s="1233"/>
      <c r="J43" s="1233"/>
      <c r="K43" s="1233"/>
      <c r="L43" s="1233"/>
    </row>
  </sheetData>
  <mergeCells count="13">
    <mergeCell ref="I42:L42"/>
    <mergeCell ref="I43:L43"/>
    <mergeCell ref="B5:B6"/>
    <mergeCell ref="C5:E5"/>
    <mergeCell ref="F5:H5"/>
    <mergeCell ref="I5:K5"/>
    <mergeCell ref="L5:N5"/>
    <mergeCell ref="U5:W5"/>
    <mergeCell ref="X5:Z5"/>
    <mergeCell ref="B2:Z3"/>
    <mergeCell ref="B41:Z41"/>
    <mergeCell ref="O5:Q5"/>
    <mergeCell ref="R5:T5"/>
  </mergeCells>
  <pageMargins left="0.17" right="0.17" top="0.74803149606299213" bottom="0.92" header="0.31496062992125984" footer="0.31496062992125984"/>
  <pageSetup paperSize="9" scale="66" orientation="landscape" r:id="rId1"/>
  <headerFooter>
    <oddFooter>&amp;C&amp;G</oddFooter>
  </headerFooter>
  <legacyDrawingHF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W41"/>
  <sheetViews>
    <sheetView zoomScaleNormal="100" workbookViewId="0"/>
  </sheetViews>
  <sheetFormatPr baseColWidth="10" defaultColWidth="27.42578125" defaultRowHeight="12"/>
  <cols>
    <col min="1" max="1" width="5.140625" style="15" customWidth="1"/>
    <col min="2" max="2" width="29.5703125" style="15" customWidth="1"/>
    <col min="3" max="3" width="8.28515625" style="15" customWidth="1"/>
    <col min="4" max="4" width="8.140625" style="15" customWidth="1"/>
    <col min="5" max="5" width="8.28515625" style="15" customWidth="1"/>
    <col min="6" max="7" width="7.140625" style="15" customWidth="1"/>
    <col min="8" max="8" width="8.5703125" style="15" customWidth="1"/>
    <col min="9" max="9" width="8.42578125" style="15" customWidth="1"/>
    <col min="10" max="10" width="7.42578125" style="15" customWidth="1"/>
    <col min="11" max="11" width="8.28515625" style="15" customWidth="1"/>
    <col min="12" max="12" width="8.7109375" style="15" customWidth="1"/>
    <col min="13" max="13" width="8.140625" style="15" customWidth="1"/>
    <col min="14" max="14" width="9" style="15" customWidth="1"/>
    <col min="15" max="15" width="27.42578125" style="15"/>
    <col min="16" max="16" width="16.140625" style="15" customWidth="1"/>
    <col min="17" max="17" width="7.140625" style="15" customWidth="1"/>
    <col min="18" max="18" width="6.5703125" style="15" customWidth="1"/>
    <col min="19" max="16384" width="27.42578125" style="15"/>
  </cols>
  <sheetData>
    <row r="1" spans="1:23" s="3" customFormat="1" ht="13.5" thickBot="1">
      <c r="A1" s="1098"/>
      <c r="B1" s="1098"/>
      <c r="C1" s="1098"/>
      <c r="D1" s="1098"/>
      <c r="E1" s="1098"/>
      <c r="F1" s="1098"/>
      <c r="G1" s="1098"/>
      <c r="H1" s="1098"/>
      <c r="I1" s="1098"/>
      <c r="J1" s="1098"/>
      <c r="K1" s="1098"/>
      <c r="L1" s="1098"/>
      <c r="M1" s="1098"/>
      <c r="N1" s="1098"/>
      <c r="O1" s="1098"/>
      <c r="P1" s="1098"/>
      <c r="Q1" s="1099" t="s">
        <v>491</v>
      </c>
      <c r="R1" s="15"/>
      <c r="T1" s="15"/>
      <c r="U1" s="15"/>
      <c r="V1" s="15"/>
      <c r="W1" s="15"/>
    </row>
    <row r="2" spans="1:23" ht="38.25" customHeight="1">
      <c r="B2" s="1237" t="s">
        <v>377</v>
      </c>
      <c r="C2" s="1237"/>
      <c r="D2" s="1237"/>
      <c r="E2" s="1237"/>
      <c r="F2" s="1237"/>
      <c r="G2" s="1237"/>
      <c r="H2" s="1237"/>
      <c r="I2" s="1237"/>
      <c r="J2" s="1237"/>
      <c r="K2" s="1237"/>
      <c r="L2" s="1237"/>
      <c r="M2" s="1237"/>
      <c r="N2" s="1237"/>
    </row>
    <row r="4" spans="1:23">
      <c r="B4" s="1198" t="s">
        <v>66</v>
      </c>
      <c r="C4" s="1230" t="s">
        <v>12</v>
      </c>
      <c r="D4" s="1231"/>
      <c r="E4" s="1232"/>
      <c r="F4" s="1230" t="s">
        <v>13</v>
      </c>
      <c r="G4" s="1231"/>
      <c r="H4" s="1232"/>
      <c r="I4" s="1230" t="s">
        <v>168</v>
      </c>
      <c r="J4" s="1231"/>
      <c r="K4" s="1232"/>
      <c r="L4" s="1230" t="s">
        <v>14</v>
      </c>
      <c r="M4" s="1231"/>
      <c r="N4" s="1232"/>
    </row>
    <row r="5" spans="1:23">
      <c r="B5" s="1199"/>
      <c r="C5" s="511" t="s">
        <v>2</v>
      </c>
      <c r="D5" s="511" t="s">
        <v>15</v>
      </c>
      <c r="E5" s="511" t="s">
        <v>17</v>
      </c>
      <c r="F5" s="511" t="s">
        <v>2</v>
      </c>
      <c r="G5" s="511" t="s">
        <v>15</v>
      </c>
      <c r="H5" s="511" t="s">
        <v>17</v>
      </c>
      <c r="I5" s="511" t="s">
        <v>2</v>
      </c>
      <c r="J5" s="511" t="s">
        <v>15</v>
      </c>
      <c r="K5" s="511" t="s">
        <v>17</v>
      </c>
      <c r="L5" s="511" t="s">
        <v>2</v>
      </c>
      <c r="M5" s="511" t="s">
        <v>15</v>
      </c>
      <c r="N5" s="511" t="s">
        <v>17</v>
      </c>
    </row>
    <row r="6" spans="1:23" ht="3.75" customHeight="1">
      <c r="B6" s="119"/>
      <c r="C6" s="119"/>
      <c r="D6" s="119"/>
      <c r="E6" s="119"/>
      <c r="F6" s="119"/>
      <c r="G6" s="119"/>
      <c r="H6" s="119"/>
      <c r="I6" s="119"/>
      <c r="J6" s="119"/>
      <c r="L6" s="119"/>
      <c r="M6" s="119"/>
      <c r="N6" s="119"/>
    </row>
    <row r="7" spans="1:23">
      <c r="B7" s="120" t="s">
        <v>5</v>
      </c>
      <c r="C7" s="121">
        <f t="shared" ref="C7:N7" si="0">+C9+C34</f>
        <v>188030</v>
      </c>
      <c r="D7" s="121">
        <f t="shared" si="0"/>
        <v>43543</v>
      </c>
      <c r="E7" s="121">
        <f t="shared" si="0"/>
        <v>144487</v>
      </c>
      <c r="F7" s="121">
        <f t="shared" si="0"/>
        <v>37205</v>
      </c>
      <c r="G7" s="121">
        <f t="shared" si="0"/>
        <v>9279</v>
      </c>
      <c r="H7" s="121">
        <f t="shared" si="0"/>
        <v>27926</v>
      </c>
      <c r="I7" s="121">
        <f t="shared" si="0"/>
        <v>150825</v>
      </c>
      <c r="J7" s="121">
        <f t="shared" si="0"/>
        <v>34264</v>
      </c>
      <c r="K7" s="355">
        <f t="shared" si="0"/>
        <v>116561</v>
      </c>
      <c r="L7" s="121">
        <f t="shared" si="0"/>
        <v>7143</v>
      </c>
      <c r="M7" s="121">
        <f t="shared" si="0"/>
        <v>1661</v>
      </c>
      <c r="N7" s="121">
        <f t="shared" si="0"/>
        <v>5482</v>
      </c>
    </row>
    <row r="8" spans="1:23" ht="3.75" customHeight="1">
      <c r="B8" s="124"/>
      <c r="C8" s="124"/>
      <c r="D8" s="124"/>
      <c r="E8" s="124"/>
      <c r="F8" s="124"/>
      <c r="G8" s="124"/>
      <c r="H8" s="124"/>
      <c r="I8" s="124"/>
      <c r="J8" s="124"/>
      <c r="L8" s="124"/>
      <c r="M8" s="124"/>
      <c r="N8" s="124"/>
    </row>
    <row r="9" spans="1:23">
      <c r="B9" s="121" t="s">
        <v>72</v>
      </c>
      <c r="C9" s="542">
        <f t="shared" ref="C9:N9" si="1">SUM(C10:C32)</f>
        <v>158083</v>
      </c>
      <c r="D9" s="542">
        <f t="shared" si="1"/>
        <v>33572</v>
      </c>
      <c r="E9" s="542">
        <f t="shared" si="1"/>
        <v>124511</v>
      </c>
      <c r="F9" s="542">
        <f t="shared" si="1"/>
        <v>32705</v>
      </c>
      <c r="G9" s="542">
        <f t="shared" si="1"/>
        <v>7620</v>
      </c>
      <c r="H9" s="542">
        <f t="shared" si="1"/>
        <v>25085</v>
      </c>
      <c r="I9" s="542">
        <f t="shared" si="1"/>
        <v>125378</v>
      </c>
      <c r="J9" s="542">
        <f t="shared" si="1"/>
        <v>25952</v>
      </c>
      <c r="K9" s="715">
        <f t="shared" si="1"/>
        <v>99426</v>
      </c>
      <c r="L9" s="542">
        <f t="shared" si="1"/>
        <v>5483</v>
      </c>
      <c r="M9" s="542">
        <f t="shared" si="1"/>
        <v>1202</v>
      </c>
      <c r="N9" s="542">
        <f t="shared" si="1"/>
        <v>4281</v>
      </c>
    </row>
    <row r="10" spans="1:23">
      <c r="B10" s="125" t="s">
        <v>73</v>
      </c>
      <c r="C10" s="462">
        <v>1624</v>
      </c>
      <c r="D10" s="463">
        <v>154</v>
      </c>
      <c r="E10" s="714">
        <v>1470</v>
      </c>
      <c r="F10" s="463">
        <v>275</v>
      </c>
      <c r="G10" s="714">
        <v>30</v>
      </c>
      <c r="H10" s="463">
        <v>245</v>
      </c>
      <c r="I10" s="714">
        <v>1349</v>
      </c>
      <c r="J10" s="463">
        <v>124</v>
      </c>
      <c r="K10" s="714">
        <v>1225</v>
      </c>
      <c r="L10" s="463">
        <v>78</v>
      </c>
      <c r="M10" s="714">
        <v>1</v>
      </c>
      <c r="N10" s="463">
        <v>77</v>
      </c>
    </row>
    <row r="11" spans="1:23">
      <c r="B11" s="129" t="s">
        <v>74</v>
      </c>
      <c r="C11" s="466">
        <v>2191</v>
      </c>
      <c r="D11" s="467">
        <v>658</v>
      </c>
      <c r="E11" s="103">
        <v>1533</v>
      </c>
      <c r="F11" s="467">
        <v>446</v>
      </c>
      <c r="G11" s="103">
        <v>144</v>
      </c>
      <c r="H11" s="467">
        <v>302</v>
      </c>
      <c r="I11" s="103">
        <v>1745</v>
      </c>
      <c r="J11" s="467">
        <v>514</v>
      </c>
      <c r="K11" s="103">
        <v>1231</v>
      </c>
      <c r="L11" s="467">
        <v>82</v>
      </c>
      <c r="M11" s="103">
        <v>29</v>
      </c>
      <c r="N11" s="467">
        <v>53</v>
      </c>
    </row>
    <row r="12" spans="1:23">
      <c r="B12" s="129" t="s">
        <v>75</v>
      </c>
      <c r="C12" s="466">
        <v>3786</v>
      </c>
      <c r="D12" s="467">
        <v>2554</v>
      </c>
      <c r="E12" s="103">
        <v>1232</v>
      </c>
      <c r="F12" s="467">
        <v>769</v>
      </c>
      <c r="G12" s="103">
        <v>528</v>
      </c>
      <c r="H12" s="467">
        <v>241</v>
      </c>
      <c r="I12" s="103">
        <v>3017</v>
      </c>
      <c r="J12" s="467">
        <v>2026</v>
      </c>
      <c r="K12" s="103">
        <v>991</v>
      </c>
      <c r="L12" s="467">
        <v>158</v>
      </c>
      <c r="M12" s="103">
        <v>119</v>
      </c>
      <c r="N12" s="467">
        <v>39</v>
      </c>
    </row>
    <row r="13" spans="1:23">
      <c r="B13" s="129" t="s">
        <v>76</v>
      </c>
      <c r="C13" s="466">
        <v>1168</v>
      </c>
      <c r="D13" s="467">
        <v>671</v>
      </c>
      <c r="E13" s="103">
        <v>497</v>
      </c>
      <c r="F13" s="467">
        <v>493</v>
      </c>
      <c r="G13" s="103">
        <v>284</v>
      </c>
      <c r="H13" s="467">
        <v>209</v>
      </c>
      <c r="I13" s="103">
        <v>675</v>
      </c>
      <c r="J13" s="467">
        <v>387</v>
      </c>
      <c r="K13" s="103">
        <v>288</v>
      </c>
      <c r="L13" s="467">
        <v>19</v>
      </c>
      <c r="M13" s="103">
        <v>9</v>
      </c>
      <c r="N13" s="467">
        <v>10</v>
      </c>
    </row>
    <row r="14" spans="1:23">
      <c r="B14" s="129" t="s">
        <v>77</v>
      </c>
      <c r="C14" s="466">
        <v>2301</v>
      </c>
      <c r="D14" s="467">
        <v>869</v>
      </c>
      <c r="E14" s="103">
        <v>1432</v>
      </c>
      <c r="F14" s="467">
        <v>514</v>
      </c>
      <c r="G14" s="103">
        <v>231</v>
      </c>
      <c r="H14" s="467">
        <v>283</v>
      </c>
      <c r="I14" s="103">
        <v>1787</v>
      </c>
      <c r="J14" s="467">
        <v>638</v>
      </c>
      <c r="K14" s="103">
        <v>1149</v>
      </c>
      <c r="L14" s="467">
        <v>83</v>
      </c>
      <c r="M14" s="103">
        <v>30</v>
      </c>
      <c r="N14" s="467">
        <v>53</v>
      </c>
    </row>
    <row r="15" spans="1:23">
      <c r="B15" s="129" t="s">
        <v>78</v>
      </c>
      <c r="C15" s="466">
        <v>46</v>
      </c>
      <c r="D15" s="467">
        <v>8</v>
      </c>
      <c r="E15" s="103">
        <v>38</v>
      </c>
      <c r="F15" s="467">
        <v>14</v>
      </c>
      <c r="G15" s="103">
        <v>2</v>
      </c>
      <c r="H15" s="467">
        <v>12</v>
      </c>
      <c r="I15" s="103">
        <v>32</v>
      </c>
      <c r="J15" s="467">
        <v>6</v>
      </c>
      <c r="K15" s="103">
        <v>26</v>
      </c>
      <c r="L15" s="717" t="s">
        <v>9</v>
      </c>
      <c r="M15" s="716" t="s">
        <v>9</v>
      </c>
      <c r="N15" s="717" t="s">
        <v>9</v>
      </c>
    </row>
    <row r="16" spans="1:23">
      <c r="B16" s="129" t="s">
        <v>79</v>
      </c>
      <c r="C16" s="466">
        <v>20856</v>
      </c>
      <c r="D16" s="467">
        <v>5109</v>
      </c>
      <c r="E16" s="103">
        <v>15747</v>
      </c>
      <c r="F16" s="467">
        <v>4219</v>
      </c>
      <c r="G16" s="103">
        <v>1171</v>
      </c>
      <c r="H16" s="467">
        <v>3048</v>
      </c>
      <c r="I16" s="103">
        <v>16637</v>
      </c>
      <c r="J16" s="467">
        <v>3938</v>
      </c>
      <c r="K16" s="103">
        <v>12699</v>
      </c>
      <c r="L16" s="467">
        <v>747</v>
      </c>
      <c r="M16" s="103">
        <v>163</v>
      </c>
      <c r="N16" s="467">
        <v>584</v>
      </c>
    </row>
    <row r="17" spans="2:14">
      <c r="B17" s="129" t="s">
        <v>80</v>
      </c>
      <c r="C17" s="466">
        <v>3072</v>
      </c>
      <c r="D17" s="467">
        <v>369</v>
      </c>
      <c r="E17" s="103">
        <v>2703</v>
      </c>
      <c r="F17" s="467">
        <v>1388</v>
      </c>
      <c r="G17" s="103">
        <v>190</v>
      </c>
      <c r="H17" s="467">
        <v>1198</v>
      </c>
      <c r="I17" s="103">
        <v>1684</v>
      </c>
      <c r="J17" s="467">
        <v>179</v>
      </c>
      <c r="K17" s="103">
        <v>1505</v>
      </c>
      <c r="L17" s="467">
        <v>38</v>
      </c>
      <c r="M17" s="103">
        <v>11</v>
      </c>
      <c r="N17" s="467">
        <v>27</v>
      </c>
    </row>
    <row r="18" spans="2:14">
      <c r="B18" s="129" t="s">
        <v>134</v>
      </c>
      <c r="C18" s="466">
        <v>5106</v>
      </c>
      <c r="D18" s="467">
        <v>266</v>
      </c>
      <c r="E18" s="103">
        <v>4840</v>
      </c>
      <c r="F18" s="467">
        <v>927</v>
      </c>
      <c r="G18" s="103">
        <v>66</v>
      </c>
      <c r="H18" s="467">
        <v>861</v>
      </c>
      <c r="I18" s="103">
        <v>4179</v>
      </c>
      <c r="J18" s="467">
        <v>200</v>
      </c>
      <c r="K18" s="103">
        <v>3979</v>
      </c>
      <c r="L18" s="467">
        <v>203</v>
      </c>
      <c r="M18" s="103">
        <v>4</v>
      </c>
      <c r="N18" s="467">
        <v>199</v>
      </c>
    </row>
    <row r="19" spans="2:14">
      <c r="B19" s="129" t="s">
        <v>81</v>
      </c>
      <c r="C19" s="466">
        <v>7849</v>
      </c>
      <c r="D19" s="467">
        <v>343</v>
      </c>
      <c r="E19" s="103">
        <v>7506</v>
      </c>
      <c r="F19" s="467">
        <v>1783</v>
      </c>
      <c r="G19" s="103">
        <v>106</v>
      </c>
      <c r="H19" s="467">
        <v>1677</v>
      </c>
      <c r="I19" s="103">
        <v>6066</v>
      </c>
      <c r="J19" s="467">
        <v>237</v>
      </c>
      <c r="K19" s="103">
        <v>5829</v>
      </c>
      <c r="L19" s="467">
        <v>251</v>
      </c>
      <c r="M19" s="103">
        <v>5</v>
      </c>
      <c r="N19" s="467">
        <v>246</v>
      </c>
    </row>
    <row r="20" spans="2:14">
      <c r="B20" s="129" t="s">
        <v>82</v>
      </c>
      <c r="C20" s="466">
        <v>16491</v>
      </c>
      <c r="D20" s="467">
        <v>1077</v>
      </c>
      <c r="E20" s="103">
        <v>15414</v>
      </c>
      <c r="F20" s="467">
        <v>2894</v>
      </c>
      <c r="G20" s="103">
        <v>276</v>
      </c>
      <c r="H20" s="467">
        <v>2618</v>
      </c>
      <c r="I20" s="103">
        <v>13597</v>
      </c>
      <c r="J20" s="467">
        <v>801</v>
      </c>
      <c r="K20" s="103">
        <v>12796</v>
      </c>
      <c r="L20" s="467">
        <v>642</v>
      </c>
      <c r="M20" s="103">
        <v>22</v>
      </c>
      <c r="N20" s="467">
        <v>620</v>
      </c>
    </row>
    <row r="21" spans="2:14">
      <c r="B21" s="129" t="s">
        <v>83</v>
      </c>
      <c r="C21" s="466">
        <v>499</v>
      </c>
      <c r="D21" s="467">
        <v>150</v>
      </c>
      <c r="E21" s="103">
        <v>349</v>
      </c>
      <c r="F21" s="467">
        <v>97</v>
      </c>
      <c r="G21" s="103">
        <v>25</v>
      </c>
      <c r="H21" s="467">
        <v>72</v>
      </c>
      <c r="I21" s="103">
        <v>402</v>
      </c>
      <c r="J21" s="467">
        <v>125</v>
      </c>
      <c r="K21" s="103">
        <v>277</v>
      </c>
      <c r="L21" s="467">
        <v>22</v>
      </c>
      <c r="M21" s="103">
        <v>3</v>
      </c>
      <c r="N21" s="467">
        <v>19</v>
      </c>
    </row>
    <row r="22" spans="2:14">
      <c r="B22" s="129" t="s">
        <v>84</v>
      </c>
      <c r="C22" s="466">
        <v>26234</v>
      </c>
      <c r="D22" s="467">
        <v>6520</v>
      </c>
      <c r="E22" s="103">
        <v>19714</v>
      </c>
      <c r="F22" s="467">
        <v>5474</v>
      </c>
      <c r="G22" s="103">
        <v>1472</v>
      </c>
      <c r="H22" s="467">
        <v>4002</v>
      </c>
      <c r="I22" s="103">
        <v>20760</v>
      </c>
      <c r="J22" s="467">
        <v>5048</v>
      </c>
      <c r="K22" s="103">
        <v>15712</v>
      </c>
      <c r="L22" s="467">
        <v>1021</v>
      </c>
      <c r="M22" s="103">
        <v>284</v>
      </c>
      <c r="N22" s="467">
        <v>737</v>
      </c>
    </row>
    <row r="23" spans="2:14">
      <c r="B23" s="129" t="s">
        <v>85</v>
      </c>
      <c r="C23" s="466">
        <v>29931</v>
      </c>
      <c r="D23" s="467">
        <v>4955</v>
      </c>
      <c r="E23" s="103">
        <v>24976</v>
      </c>
      <c r="F23" s="467">
        <v>5719</v>
      </c>
      <c r="G23" s="103">
        <v>883</v>
      </c>
      <c r="H23" s="467">
        <v>4836</v>
      </c>
      <c r="I23" s="103">
        <v>24212</v>
      </c>
      <c r="J23" s="467">
        <v>4072</v>
      </c>
      <c r="K23" s="103">
        <v>20140</v>
      </c>
      <c r="L23" s="467">
        <v>835</v>
      </c>
      <c r="M23" s="103">
        <v>163</v>
      </c>
      <c r="N23" s="467">
        <v>672</v>
      </c>
    </row>
    <row r="24" spans="2:14">
      <c r="B24" s="129" t="s">
        <v>86</v>
      </c>
      <c r="C24" s="466">
        <v>412</v>
      </c>
      <c r="D24" s="467">
        <v>149</v>
      </c>
      <c r="E24" s="103">
        <v>263</v>
      </c>
      <c r="F24" s="467">
        <v>76</v>
      </c>
      <c r="G24" s="103">
        <v>24</v>
      </c>
      <c r="H24" s="467">
        <v>52</v>
      </c>
      <c r="I24" s="103">
        <v>336</v>
      </c>
      <c r="J24" s="467">
        <v>125</v>
      </c>
      <c r="K24" s="103">
        <v>211</v>
      </c>
      <c r="L24" s="467">
        <v>33</v>
      </c>
      <c r="M24" s="103">
        <v>7</v>
      </c>
      <c r="N24" s="467">
        <v>26</v>
      </c>
    </row>
    <row r="25" spans="2:14">
      <c r="B25" s="129" t="s">
        <v>87</v>
      </c>
      <c r="C25" s="466">
        <v>14719</v>
      </c>
      <c r="D25" s="467">
        <v>852</v>
      </c>
      <c r="E25" s="103">
        <v>13867</v>
      </c>
      <c r="F25" s="467">
        <v>2929</v>
      </c>
      <c r="G25" s="103">
        <v>263</v>
      </c>
      <c r="H25" s="467">
        <v>2666</v>
      </c>
      <c r="I25" s="103">
        <v>11790</v>
      </c>
      <c r="J25" s="467">
        <v>589</v>
      </c>
      <c r="K25" s="103">
        <v>11201</v>
      </c>
      <c r="L25" s="467">
        <v>456</v>
      </c>
      <c r="M25" s="103">
        <v>16</v>
      </c>
      <c r="N25" s="467">
        <v>440</v>
      </c>
    </row>
    <row r="26" spans="2:14">
      <c r="B26" s="129" t="s">
        <v>88</v>
      </c>
      <c r="C26" s="466">
        <v>214</v>
      </c>
      <c r="D26" s="467">
        <v>62</v>
      </c>
      <c r="E26" s="103">
        <v>152</v>
      </c>
      <c r="F26" s="467">
        <v>48</v>
      </c>
      <c r="G26" s="103">
        <v>15</v>
      </c>
      <c r="H26" s="467">
        <v>33</v>
      </c>
      <c r="I26" s="103">
        <v>166</v>
      </c>
      <c r="J26" s="467">
        <v>47</v>
      </c>
      <c r="K26" s="103">
        <v>119</v>
      </c>
      <c r="L26" s="467">
        <v>8</v>
      </c>
      <c r="M26" s="103">
        <v>4</v>
      </c>
      <c r="N26" s="467">
        <v>4</v>
      </c>
    </row>
    <row r="27" spans="2:14">
      <c r="B27" s="129" t="s">
        <v>89</v>
      </c>
      <c r="C27" s="466">
        <v>851</v>
      </c>
      <c r="D27" s="467">
        <v>246</v>
      </c>
      <c r="E27" s="103">
        <v>605</v>
      </c>
      <c r="F27" s="467">
        <v>170</v>
      </c>
      <c r="G27" s="103">
        <v>52</v>
      </c>
      <c r="H27" s="467">
        <v>118</v>
      </c>
      <c r="I27" s="103">
        <v>681</v>
      </c>
      <c r="J27" s="467">
        <v>194</v>
      </c>
      <c r="K27" s="103">
        <v>487</v>
      </c>
      <c r="L27" s="467">
        <v>10</v>
      </c>
      <c r="M27" s="103">
        <v>3</v>
      </c>
      <c r="N27" s="467">
        <v>7</v>
      </c>
    </row>
    <row r="28" spans="2:14" s="376" customFormat="1">
      <c r="B28" s="129" t="s">
        <v>90</v>
      </c>
      <c r="C28" s="466">
        <v>3473</v>
      </c>
      <c r="D28" s="467">
        <v>734</v>
      </c>
      <c r="E28" s="103">
        <v>2739</v>
      </c>
      <c r="F28" s="467">
        <v>799</v>
      </c>
      <c r="G28" s="103">
        <v>181</v>
      </c>
      <c r="H28" s="467">
        <v>618</v>
      </c>
      <c r="I28" s="103">
        <v>2674</v>
      </c>
      <c r="J28" s="467">
        <v>553</v>
      </c>
      <c r="K28" s="103">
        <v>2121</v>
      </c>
      <c r="L28" s="467">
        <v>60</v>
      </c>
      <c r="M28" s="103">
        <v>12</v>
      </c>
      <c r="N28" s="467">
        <v>48</v>
      </c>
    </row>
    <row r="29" spans="2:14">
      <c r="B29" s="129" t="s">
        <v>91</v>
      </c>
      <c r="C29" s="466">
        <v>40</v>
      </c>
      <c r="D29" s="467">
        <v>4</v>
      </c>
      <c r="E29" s="103">
        <v>36</v>
      </c>
      <c r="F29" s="467">
        <v>13</v>
      </c>
      <c r="G29" s="103">
        <v>1</v>
      </c>
      <c r="H29" s="467">
        <v>12</v>
      </c>
      <c r="I29" s="103">
        <v>27</v>
      </c>
      <c r="J29" s="467">
        <v>3</v>
      </c>
      <c r="K29" s="103">
        <v>24</v>
      </c>
      <c r="L29" s="467">
        <v>11</v>
      </c>
      <c r="M29" s="103">
        <v>2</v>
      </c>
      <c r="N29" s="467">
        <v>9</v>
      </c>
    </row>
    <row r="30" spans="2:14">
      <c r="B30" s="129" t="s">
        <v>92</v>
      </c>
      <c r="C30" s="466">
        <v>1345</v>
      </c>
      <c r="D30" s="467">
        <v>366</v>
      </c>
      <c r="E30" s="103">
        <v>979</v>
      </c>
      <c r="F30" s="467">
        <v>579</v>
      </c>
      <c r="G30" s="103">
        <v>181</v>
      </c>
      <c r="H30" s="467">
        <v>398</v>
      </c>
      <c r="I30" s="103">
        <v>766</v>
      </c>
      <c r="J30" s="467">
        <v>185</v>
      </c>
      <c r="K30" s="103">
        <v>581</v>
      </c>
      <c r="L30" s="467">
        <v>26</v>
      </c>
      <c r="M30" s="103">
        <v>4</v>
      </c>
      <c r="N30" s="467">
        <v>22</v>
      </c>
    </row>
    <row r="31" spans="2:14">
      <c r="B31" s="129" t="s">
        <v>40</v>
      </c>
      <c r="C31" s="466">
        <v>15165</v>
      </c>
      <c r="D31" s="467">
        <v>7404</v>
      </c>
      <c r="E31" s="103">
        <v>7761</v>
      </c>
      <c r="F31" s="467">
        <v>2911</v>
      </c>
      <c r="G31" s="103">
        <v>1474</v>
      </c>
      <c r="H31" s="467">
        <v>1437</v>
      </c>
      <c r="I31" s="103">
        <v>12254</v>
      </c>
      <c r="J31" s="467">
        <v>5930</v>
      </c>
      <c r="K31" s="103">
        <v>6324</v>
      </c>
      <c r="L31" s="467">
        <v>642</v>
      </c>
      <c r="M31" s="103">
        <v>307</v>
      </c>
      <c r="N31" s="467">
        <v>335</v>
      </c>
    </row>
    <row r="32" spans="2:14">
      <c r="B32" s="130" t="s">
        <v>93</v>
      </c>
      <c r="C32" s="479">
        <v>710</v>
      </c>
      <c r="D32" s="473">
        <v>52</v>
      </c>
      <c r="E32" s="683">
        <v>658</v>
      </c>
      <c r="F32" s="473">
        <v>168</v>
      </c>
      <c r="G32" s="683">
        <v>21</v>
      </c>
      <c r="H32" s="473">
        <v>147</v>
      </c>
      <c r="I32" s="683">
        <v>542</v>
      </c>
      <c r="J32" s="473">
        <v>31</v>
      </c>
      <c r="K32" s="683">
        <v>511</v>
      </c>
      <c r="L32" s="473">
        <v>58</v>
      </c>
      <c r="M32" s="683">
        <v>4</v>
      </c>
      <c r="N32" s="473">
        <v>54</v>
      </c>
    </row>
    <row r="33" spans="2:15" s="14" customFormat="1" ht="3.75" customHeight="1">
      <c r="B33" s="126"/>
      <c r="C33" s="712"/>
      <c r="D33" s="712"/>
      <c r="E33" s="712"/>
      <c r="F33" s="712"/>
      <c r="G33" s="712"/>
      <c r="H33" s="712"/>
      <c r="I33" s="712"/>
      <c r="J33" s="712"/>
      <c r="K33" s="103"/>
      <c r="L33" s="712"/>
      <c r="M33" s="712"/>
      <c r="N33" s="712"/>
    </row>
    <row r="34" spans="2:15">
      <c r="B34" s="121" t="s">
        <v>94</v>
      </c>
      <c r="C34" s="713">
        <f t="shared" ref="C34:N34" si="2">SUM(C35:C38)</f>
        <v>29947</v>
      </c>
      <c r="D34" s="713">
        <f t="shared" si="2"/>
        <v>9971</v>
      </c>
      <c r="E34" s="713">
        <f t="shared" si="2"/>
        <v>19976</v>
      </c>
      <c r="F34" s="718">
        <f t="shared" si="2"/>
        <v>4500</v>
      </c>
      <c r="G34" s="713">
        <f t="shared" si="2"/>
        <v>1659</v>
      </c>
      <c r="H34" s="718">
        <f t="shared" si="2"/>
        <v>2841</v>
      </c>
      <c r="I34" s="713">
        <f t="shared" si="2"/>
        <v>25447</v>
      </c>
      <c r="J34" s="718">
        <f t="shared" si="2"/>
        <v>8312</v>
      </c>
      <c r="K34" s="713">
        <f t="shared" si="2"/>
        <v>17135</v>
      </c>
      <c r="L34" s="718">
        <f t="shared" si="2"/>
        <v>1660</v>
      </c>
      <c r="M34" s="713">
        <f t="shared" si="2"/>
        <v>459</v>
      </c>
      <c r="N34" s="718">
        <f t="shared" si="2"/>
        <v>1201</v>
      </c>
    </row>
    <row r="35" spans="2:15">
      <c r="B35" s="129" t="s">
        <v>95</v>
      </c>
      <c r="C35" s="462">
        <v>26137</v>
      </c>
      <c r="D35" s="463">
        <v>7988</v>
      </c>
      <c r="E35" s="714">
        <v>18149</v>
      </c>
      <c r="F35" s="463">
        <v>3727</v>
      </c>
      <c r="G35" s="714">
        <v>1257</v>
      </c>
      <c r="H35" s="463">
        <v>2470</v>
      </c>
      <c r="I35" s="714">
        <v>22410</v>
      </c>
      <c r="J35" s="463">
        <v>6731</v>
      </c>
      <c r="K35" s="714">
        <v>15679</v>
      </c>
      <c r="L35" s="463">
        <v>1492</v>
      </c>
      <c r="M35" s="714">
        <v>370</v>
      </c>
      <c r="N35" s="463">
        <v>1122</v>
      </c>
    </row>
    <row r="36" spans="2:15">
      <c r="B36" s="129" t="s">
        <v>96</v>
      </c>
      <c r="C36" s="466">
        <v>954</v>
      </c>
      <c r="D36" s="467">
        <v>422</v>
      </c>
      <c r="E36" s="103">
        <v>532</v>
      </c>
      <c r="F36" s="467">
        <v>166</v>
      </c>
      <c r="G36" s="103">
        <v>80</v>
      </c>
      <c r="H36" s="467">
        <v>86</v>
      </c>
      <c r="I36" s="103">
        <v>788</v>
      </c>
      <c r="J36" s="467">
        <v>342</v>
      </c>
      <c r="K36" s="103">
        <v>446</v>
      </c>
      <c r="L36" s="467">
        <v>35</v>
      </c>
      <c r="M36" s="103">
        <v>13</v>
      </c>
      <c r="N36" s="467">
        <v>22</v>
      </c>
    </row>
    <row r="37" spans="2:15">
      <c r="B37" s="129" t="s">
        <v>97</v>
      </c>
      <c r="C37" s="466">
        <v>1860</v>
      </c>
      <c r="D37" s="467">
        <v>1149</v>
      </c>
      <c r="E37" s="103">
        <v>711</v>
      </c>
      <c r="F37" s="467">
        <v>368</v>
      </c>
      <c r="G37" s="103">
        <v>207</v>
      </c>
      <c r="H37" s="467">
        <v>161</v>
      </c>
      <c r="I37" s="103">
        <v>1492</v>
      </c>
      <c r="J37" s="467">
        <v>942</v>
      </c>
      <c r="K37" s="103">
        <v>550</v>
      </c>
      <c r="L37" s="467">
        <v>92</v>
      </c>
      <c r="M37" s="103">
        <v>59</v>
      </c>
      <c r="N37" s="467">
        <v>33</v>
      </c>
    </row>
    <row r="38" spans="2:15">
      <c r="B38" s="130" t="s">
        <v>98</v>
      </c>
      <c r="C38" s="479">
        <v>996</v>
      </c>
      <c r="D38" s="473">
        <v>412</v>
      </c>
      <c r="E38" s="683">
        <v>584</v>
      </c>
      <c r="F38" s="473">
        <v>239</v>
      </c>
      <c r="G38" s="683">
        <v>115</v>
      </c>
      <c r="H38" s="473">
        <v>124</v>
      </c>
      <c r="I38" s="683">
        <v>757</v>
      </c>
      <c r="J38" s="473">
        <v>297</v>
      </c>
      <c r="K38" s="683">
        <v>460</v>
      </c>
      <c r="L38" s="473">
        <v>41</v>
      </c>
      <c r="M38" s="683">
        <v>17</v>
      </c>
      <c r="N38" s="473">
        <v>24</v>
      </c>
    </row>
    <row r="39" spans="2:15">
      <c r="M39" s="14"/>
      <c r="N39" s="14"/>
      <c r="O39" s="14"/>
    </row>
    <row r="40" spans="2:15" ht="48" customHeight="1">
      <c r="B40" s="1233" t="s">
        <v>133</v>
      </c>
      <c r="C40" s="1233"/>
      <c r="D40" s="1233"/>
      <c r="E40" s="1233"/>
      <c r="F40" s="1233"/>
      <c r="G40" s="1233"/>
      <c r="H40" s="1233"/>
      <c r="I40" s="1233"/>
      <c r="J40" s="1233"/>
      <c r="K40" s="1233"/>
      <c r="L40" s="1233"/>
      <c r="M40" s="1233"/>
      <c r="N40" s="1233"/>
    </row>
    <row r="41" spans="2:15">
      <c r="B41" s="10" t="s">
        <v>11</v>
      </c>
      <c r="C41" s="10"/>
      <c r="D41" s="134"/>
      <c r="E41" s="134"/>
      <c r="F41" s="134"/>
      <c r="G41" s="134"/>
      <c r="H41" s="134"/>
      <c r="I41" s="134"/>
      <c r="J41" s="134"/>
      <c r="K41" s="134"/>
      <c r="L41" s="1233"/>
      <c r="M41" s="1233"/>
      <c r="N41" s="1233"/>
    </row>
  </sheetData>
  <mergeCells count="8">
    <mergeCell ref="L41:N41"/>
    <mergeCell ref="F4:H4"/>
    <mergeCell ref="I4:K4"/>
    <mergeCell ref="B2:N2"/>
    <mergeCell ref="B4:B5"/>
    <mergeCell ref="C4:E4"/>
    <mergeCell ref="L4:N4"/>
    <mergeCell ref="B40:N40"/>
  </mergeCells>
  <pageMargins left="0.15748031496062992" right="0.15748031496062992" top="0.35433070866141736" bottom="0.86614173228346458" header="0.31496062992125984" footer="0.15748031496062992"/>
  <pageSetup paperSize="9" scale="99" orientation="landscape" r:id="rId1"/>
  <headerFooter>
    <oddFooter>&amp;C&amp;G</oddFooter>
  </headerFooter>
  <drawing r:id="rId2"/>
  <legacyDrawingHF r:id="rId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W34"/>
  <sheetViews>
    <sheetView zoomScaleNormal="100" workbookViewId="0"/>
  </sheetViews>
  <sheetFormatPr baseColWidth="10" defaultColWidth="27.42578125" defaultRowHeight="12"/>
  <cols>
    <col min="1" max="1" width="5.140625" style="15" customWidth="1"/>
    <col min="2" max="2" width="29.5703125" style="15" customWidth="1"/>
    <col min="3" max="3" width="8.28515625" style="15" customWidth="1"/>
    <col min="4" max="4" width="8.140625" style="15" customWidth="1"/>
    <col min="5" max="5" width="8.28515625" style="15" customWidth="1"/>
    <col min="6" max="7" width="7.140625" style="15" customWidth="1"/>
    <col min="8" max="8" width="8.5703125" style="15" customWidth="1"/>
    <col min="9" max="9" width="8.42578125" style="15" customWidth="1"/>
    <col min="10" max="10" width="7.42578125" style="15" customWidth="1"/>
    <col min="11" max="11" width="8.28515625" style="15" customWidth="1"/>
    <col min="12" max="12" width="8.7109375" style="15" customWidth="1"/>
    <col min="13" max="13" width="8.140625" style="15" customWidth="1"/>
    <col min="14" max="14" width="9" style="15" customWidth="1"/>
    <col min="15" max="15" width="27.42578125" style="15"/>
    <col min="16" max="16" width="28.7109375" style="15" customWidth="1"/>
    <col min="17" max="17" width="7.140625" style="15" customWidth="1"/>
    <col min="18" max="18" width="6.5703125" style="15" customWidth="1"/>
    <col min="19" max="16384" width="27.42578125" style="15"/>
  </cols>
  <sheetData>
    <row r="1" spans="1:23" s="3" customFormat="1" ht="13.5" thickBot="1">
      <c r="A1" s="1098"/>
      <c r="B1" s="1098"/>
      <c r="C1" s="1098"/>
      <c r="D1" s="1098"/>
      <c r="E1" s="1098"/>
      <c r="F1" s="1098"/>
      <c r="G1" s="1098"/>
      <c r="H1" s="1098"/>
      <c r="I1" s="1098"/>
      <c r="J1" s="1098"/>
      <c r="K1" s="1098"/>
      <c r="L1" s="1098"/>
      <c r="M1" s="1098"/>
      <c r="N1" s="1098"/>
      <c r="O1" s="1098"/>
      <c r="P1" s="1098"/>
      <c r="Q1" s="1099" t="s">
        <v>491</v>
      </c>
      <c r="R1" s="15"/>
      <c r="T1" s="15"/>
      <c r="U1" s="15"/>
      <c r="V1" s="15"/>
      <c r="W1" s="15"/>
    </row>
    <row r="2" spans="1:23" ht="23.25" customHeight="1">
      <c r="B2" s="9" t="s">
        <v>407</v>
      </c>
      <c r="C2" s="9"/>
    </row>
    <row r="4" spans="1:23">
      <c r="P4" s="504"/>
      <c r="Q4" s="504" t="s">
        <v>379</v>
      </c>
      <c r="R4" s="504" t="s">
        <v>380</v>
      </c>
    </row>
    <row r="5" spans="1:23">
      <c r="L5" s="134"/>
      <c r="M5" s="134"/>
      <c r="N5" s="134"/>
      <c r="P5" s="829" t="s">
        <v>73</v>
      </c>
      <c r="Q5" s="833">
        <v>1470</v>
      </c>
      <c r="R5" s="833">
        <v>154</v>
      </c>
    </row>
    <row r="6" spans="1:23">
      <c r="L6" s="134"/>
      <c r="M6" s="134"/>
      <c r="N6" s="134"/>
      <c r="P6" s="831" t="s">
        <v>74</v>
      </c>
      <c r="Q6" s="833">
        <v>1533</v>
      </c>
      <c r="R6" s="833">
        <v>658</v>
      </c>
    </row>
    <row r="7" spans="1:23" ht="12" customHeight="1">
      <c r="L7" s="134"/>
      <c r="M7" s="134"/>
      <c r="N7" s="134"/>
      <c r="P7" s="831" t="s">
        <v>75</v>
      </c>
      <c r="Q7" s="833">
        <v>1232</v>
      </c>
      <c r="R7" s="833">
        <v>2554</v>
      </c>
    </row>
    <row r="8" spans="1:23">
      <c r="P8" s="831" t="s">
        <v>76</v>
      </c>
      <c r="Q8" s="833">
        <v>497</v>
      </c>
      <c r="R8" s="833">
        <v>671</v>
      </c>
    </row>
    <row r="9" spans="1:23">
      <c r="P9" s="831" t="s">
        <v>77</v>
      </c>
      <c r="Q9" s="833">
        <v>1432</v>
      </c>
      <c r="R9" s="833">
        <v>869</v>
      </c>
    </row>
    <row r="10" spans="1:23">
      <c r="P10" s="831" t="s">
        <v>78</v>
      </c>
      <c r="Q10" s="833">
        <v>38</v>
      </c>
      <c r="R10" s="833">
        <v>8</v>
      </c>
    </row>
    <row r="11" spans="1:23">
      <c r="P11" s="831" t="s">
        <v>79</v>
      </c>
      <c r="Q11" s="833">
        <v>15747</v>
      </c>
      <c r="R11" s="833">
        <v>5109</v>
      </c>
    </row>
    <row r="12" spans="1:23">
      <c r="P12" s="831" t="s">
        <v>80</v>
      </c>
      <c r="Q12" s="833">
        <v>2703</v>
      </c>
      <c r="R12" s="833">
        <v>369</v>
      </c>
    </row>
    <row r="13" spans="1:23">
      <c r="P13" s="831" t="s">
        <v>134</v>
      </c>
      <c r="Q13" s="833">
        <v>4840</v>
      </c>
      <c r="R13" s="833">
        <v>266</v>
      </c>
    </row>
    <row r="14" spans="1:23">
      <c r="P14" s="831" t="s">
        <v>81</v>
      </c>
      <c r="Q14" s="833">
        <v>7506</v>
      </c>
      <c r="R14" s="833">
        <v>343</v>
      </c>
    </row>
    <row r="15" spans="1:23">
      <c r="P15" s="831" t="s">
        <v>82</v>
      </c>
      <c r="Q15" s="833">
        <v>15414</v>
      </c>
      <c r="R15" s="833">
        <v>1077</v>
      </c>
    </row>
    <row r="16" spans="1:23">
      <c r="P16" s="831" t="s">
        <v>83</v>
      </c>
      <c r="Q16" s="833">
        <v>349</v>
      </c>
      <c r="R16" s="833">
        <v>150</v>
      </c>
    </row>
    <row r="17" spans="16:18">
      <c r="P17" s="831" t="s">
        <v>84</v>
      </c>
      <c r="Q17" s="833">
        <v>19714</v>
      </c>
      <c r="R17" s="833">
        <v>6520</v>
      </c>
    </row>
    <row r="18" spans="16:18">
      <c r="P18" s="831" t="s">
        <v>85</v>
      </c>
      <c r="Q18" s="833">
        <v>24976</v>
      </c>
      <c r="R18" s="833">
        <v>4955</v>
      </c>
    </row>
    <row r="19" spans="16:18">
      <c r="P19" s="831" t="s">
        <v>86</v>
      </c>
      <c r="Q19" s="833">
        <v>263</v>
      </c>
      <c r="R19" s="833">
        <v>149</v>
      </c>
    </row>
    <row r="20" spans="16:18">
      <c r="P20" s="831" t="s">
        <v>87</v>
      </c>
      <c r="Q20" s="833">
        <v>13867</v>
      </c>
      <c r="R20" s="833">
        <v>852</v>
      </c>
    </row>
    <row r="21" spans="16:18">
      <c r="P21" s="831" t="s">
        <v>88</v>
      </c>
      <c r="Q21" s="833">
        <v>152</v>
      </c>
      <c r="R21" s="833">
        <v>62</v>
      </c>
    </row>
    <row r="22" spans="16:18">
      <c r="P22" s="831" t="s">
        <v>89</v>
      </c>
      <c r="Q22" s="833">
        <v>605</v>
      </c>
      <c r="R22" s="833">
        <v>246</v>
      </c>
    </row>
    <row r="23" spans="16:18">
      <c r="P23" s="831" t="s">
        <v>90</v>
      </c>
      <c r="Q23" s="833">
        <v>2739</v>
      </c>
      <c r="R23" s="833">
        <v>734</v>
      </c>
    </row>
    <row r="24" spans="16:18">
      <c r="P24" s="831" t="s">
        <v>91</v>
      </c>
      <c r="Q24" s="833">
        <v>36</v>
      </c>
      <c r="R24" s="833">
        <v>4</v>
      </c>
    </row>
    <row r="25" spans="16:18">
      <c r="P25" s="831" t="s">
        <v>92</v>
      </c>
      <c r="Q25" s="833">
        <v>979</v>
      </c>
      <c r="R25" s="833">
        <v>366</v>
      </c>
    </row>
    <row r="26" spans="16:18">
      <c r="P26" s="831" t="s">
        <v>40</v>
      </c>
      <c r="Q26" s="833">
        <v>7761</v>
      </c>
      <c r="R26" s="833">
        <v>7404</v>
      </c>
    </row>
    <row r="27" spans="16:18">
      <c r="P27" s="831" t="s">
        <v>93</v>
      </c>
      <c r="Q27" s="833">
        <v>658</v>
      </c>
      <c r="R27" s="833">
        <v>52</v>
      </c>
    </row>
    <row r="28" spans="16:18">
      <c r="P28" s="831" t="s">
        <v>95</v>
      </c>
      <c r="Q28" s="833">
        <v>18149</v>
      </c>
      <c r="R28" s="833">
        <v>7988</v>
      </c>
    </row>
    <row r="29" spans="16:18">
      <c r="P29" s="831" t="s">
        <v>96</v>
      </c>
      <c r="Q29" s="833">
        <v>532</v>
      </c>
      <c r="R29" s="833">
        <v>422</v>
      </c>
    </row>
    <row r="30" spans="16:18">
      <c r="P30" s="831" t="s">
        <v>97</v>
      </c>
      <c r="Q30" s="833">
        <v>711</v>
      </c>
      <c r="R30" s="833">
        <v>1149</v>
      </c>
    </row>
    <row r="31" spans="16:18">
      <c r="P31" s="831" t="s">
        <v>98</v>
      </c>
      <c r="Q31" s="833">
        <v>584</v>
      </c>
      <c r="R31" s="833">
        <v>412</v>
      </c>
    </row>
    <row r="32" spans="16:18">
      <c r="P32" s="504"/>
      <c r="Q32" s="504"/>
      <c r="R32" s="504"/>
    </row>
    <row r="33" spans="2:18" ht="43.9" customHeight="1">
      <c r="B33" s="1233" t="s">
        <v>135</v>
      </c>
      <c r="C33" s="1233"/>
      <c r="D33" s="1233"/>
      <c r="E33" s="1233"/>
      <c r="F33" s="1233"/>
      <c r="G33" s="1233"/>
      <c r="H33" s="1233"/>
      <c r="I33" s="1233"/>
      <c r="J33" s="1233"/>
      <c r="K33" s="1233"/>
      <c r="L33" s="1233"/>
      <c r="M33" s="1233"/>
      <c r="N33" s="1233"/>
      <c r="P33" s="504"/>
      <c r="Q33" s="504"/>
      <c r="R33" s="504"/>
    </row>
    <row r="34" spans="2:18">
      <c r="B34" s="10" t="s">
        <v>11</v>
      </c>
      <c r="C34" s="134"/>
      <c r="D34" s="134"/>
      <c r="E34" s="134"/>
      <c r="F34" s="134"/>
      <c r="G34" s="134"/>
      <c r="H34" s="134"/>
      <c r="I34" s="134"/>
      <c r="J34" s="134"/>
    </row>
  </sheetData>
  <mergeCells count="1">
    <mergeCell ref="B33:N33"/>
  </mergeCells>
  <pageMargins left="0.17" right="0.17" top="0.43" bottom="0.74803149606299213" header="0.31496062992125984" footer="0.17"/>
  <pageSetup paperSize="9" scale="80" orientation="landscape" r:id="rId1"/>
  <headerFooter>
    <oddFooter>&amp;C&amp;G</oddFooter>
  </headerFooter>
  <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T45"/>
  <sheetViews>
    <sheetView zoomScaleNormal="100" workbookViewId="0"/>
  </sheetViews>
  <sheetFormatPr baseColWidth="10" defaultColWidth="11.5703125" defaultRowHeight="12.75"/>
  <cols>
    <col min="1" max="1" width="36.5703125" style="3" customWidth="1"/>
    <col min="2" max="2" width="7.5703125" style="3" bestFit="1" customWidth="1"/>
    <col min="3" max="3" width="9.28515625" style="3" customWidth="1"/>
    <col min="4" max="4" width="10.5703125" style="3" customWidth="1"/>
    <col min="5" max="5" width="10" style="3" customWidth="1"/>
    <col min="6" max="6" width="11.140625" style="3" customWidth="1"/>
    <col min="7" max="7" width="3.7109375" style="3" customWidth="1"/>
    <col min="8" max="8" width="2.85546875" style="3" customWidth="1"/>
    <col min="9" max="10" width="11.5703125" style="3"/>
    <col min="11" max="11" width="11.5703125" style="3" customWidth="1"/>
    <col min="12" max="12" width="3.42578125" style="3" customWidth="1"/>
    <col min="13" max="13" width="11.5703125" style="3"/>
    <col min="14" max="14" width="9.140625" style="3" customWidth="1"/>
    <col min="15" max="16" width="11.5703125" style="3"/>
    <col min="17" max="17" width="6.7109375" style="3" customWidth="1"/>
    <col min="18" max="16384" width="11.5703125" style="3"/>
  </cols>
  <sheetData>
    <row r="1" spans="1:20" ht="13.5" thickBot="1">
      <c r="A1" s="1098"/>
      <c r="B1" s="1098"/>
      <c r="C1" s="1098"/>
      <c r="D1" s="1098"/>
      <c r="E1" s="1098"/>
      <c r="F1" s="1098"/>
      <c r="G1" s="1098"/>
      <c r="H1" s="1098"/>
      <c r="I1" s="1098"/>
      <c r="J1" s="1098"/>
      <c r="K1" s="1098"/>
      <c r="L1" s="1098"/>
      <c r="M1" s="1098"/>
      <c r="N1" s="1098"/>
      <c r="O1" s="1098"/>
      <c r="P1" s="1098"/>
      <c r="Q1" s="1098"/>
      <c r="R1" s="1098"/>
      <c r="S1" s="1099" t="s">
        <v>491</v>
      </c>
    </row>
    <row r="2" spans="1:20" ht="24" customHeight="1">
      <c r="A2" s="1" t="s">
        <v>451</v>
      </c>
      <c r="B2" s="1"/>
      <c r="C2" s="1"/>
    </row>
    <row r="3" spans="1:20" ht="6" customHeight="1">
      <c r="A3" s="1"/>
      <c r="B3" s="1"/>
      <c r="C3" s="1"/>
      <c r="I3" s="1110" t="s">
        <v>450</v>
      </c>
      <c r="J3" s="1110"/>
      <c r="K3" s="1110"/>
      <c r="L3" s="1110"/>
      <c r="M3" s="1110"/>
      <c r="N3" s="1110"/>
      <c r="O3" s="1110"/>
      <c r="P3" s="1110"/>
      <c r="Q3" s="1110"/>
    </row>
    <row r="4" spans="1:20">
      <c r="A4" s="1113" t="s">
        <v>1</v>
      </c>
      <c r="B4" s="1111" t="s">
        <v>2</v>
      </c>
      <c r="C4" s="1114" t="s">
        <v>214</v>
      </c>
      <c r="D4" s="1114"/>
      <c r="E4" s="1114"/>
      <c r="F4" s="1109" t="s">
        <v>210</v>
      </c>
      <c r="I4" s="1110"/>
      <c r="J4" s="1110"/>
      <c r="K4" s="1110"/>
      <c r="L4" s="1110"/>
      <c r="M4" s="1110"/>
      <c r="N4" s="1110"/>
      <c r="O4" s="1110"/>
      <c r="P4" s="1110"/>
      <c r="Q4" s="1110"/>
    </row>
    <row r="5" spans="1:20">
      <c r="A5" s="1113"/>
      <c r="B5" s="1112"/>
      <c r="C5" s="456" t="s">
        <v>5</v>
      </c>
      <c r="D5" s="456" t="s">
        <v>211</v>
      </c>
      <c r="E5" s="456" t="s">
        <v>209</v>
      </c>
      <c r="F5" s="1109"/>
      <c r="N5" s="500" t="s">
        <v>209</v>
      </c>
      <c r="O5" s="487" t="s">
        <v>211</v>
      </c>
      <c r="P5" s="1109" t="s">
        <v>210</v>
      </c>
    </row>
    <row r="6" spans="1:20" ht="4.9000000000000004" customHeight="1">
      <c r="A6" s="101"/>
      <c r="B6" s="101"/>
      <c r="C6" s="101"/>
      <c r="D6" s="101"/>
      <c r="E6" s="101"/>
      <c r="F6" s="101"/>
      <c r="N6" s="500"/>
      <c r="P6" s="1109"/>
    </row>
    <row r="7" spans="1:20" ht="15" customHeight="1">
      <c r="A7" s="457" t="s">
        <v>2</v>
      </c>
      <c r="B7" s="458">
        <f>+C7+F7</f>
        <v>8756</v>
      </c>
      <c r="C7" s="458">
        <f>+D7+E7</f>
        <v>5966</v>
      </c>
      <c r="D7" s="459">
        <f>+D9+D10</f>
        <v>1580</v>
      </c>
      <c r="E7" s="458">
        <f>+E9+E10</f>
        <v>4386</v>
      </c>
      <c r="F7" s="458">
        <f>+F9+F10+F11+F12</f>
        <v>2790</v>
      </c>
      <c r="M7" s="460" t="s">
        <v>164</v>
      </c>
      <c r="N7" s="500">
        <v>2752</v>
      </c>
      <c r="O7" s="462">
        <v>1054</v>
      </c>
      <c r="P7" s="463">
        <v>2106</v>
      </c>
    </row>
    <row r="8" spans="1:20" ht="4.1500000000000004" customHeight="1">
      <c r="A8" s="101"/>
      <c r="B8" s="102"/>
      <c r="C8" s="102"/>
      <c r="D8" s="102"/>
      <c r="E8" s="102"/>
      <c r="F8" s="102"/>
      <c r="M8" s="464" t="s">
        <v>155</v>
      </c>
      <c r="N8" s="500">
        <v>1541</v>
      </c>
      <c r="O8" s="466">
        <v>416</v>
      </c>
      <c r="P8" s="467">
        <v>571</v>
      </c>
    </row>
    <row r="9" spans="1:20">
      <c r="A9" s="460" t="s">
        <v>164</v>
      </c>
      <c r="B9" s="461">
        <f>+C9+F9</f>
        <v>6070</v>
      </c>
      <c r="C9" s="494">
        <f>+D9+E9</f>
        <v>3917</v>
      </c>
      <c r="D9" s="955">
        <v>1118</v>
      </c>
      <c r="E9" s="951">
        <v>2799</v>
      </c>
      <c r="F9" s="955">
        <v>2153</v>
      </c>
      <c r="M9" s="464" t="s">
        <v>212</v>
      </c>
      <c r="N9" s="500" t="s">
        <v>9</v>
      </c>
      <c r="O9" s="468" t="s">
        <v>9</v>
      </c>
      <c r="P9" s="467">
        <v>1</v>
      </c>
    </row>
    <row r="10" spans="1:20">
      <c r="A10" s="464" t="s">
        <v>155</v>
      </c>
      <c r="B10" s="465">
        <f>+C10+F10</f>
        <v>2646</v>
      </c>
      <c r="C10" s="952">
        <f>+D10+E10</f>
        <v>2049</v>
      </c>
      <c r="D10" s="467">
        <v>462</v>
      </c>
      <c r="E10" s="103">
        <v>1587</v>
      </c>
      <c r="F10" s="467">
        <v>597</v>
      </c>
      <c r="M10" s="469" t="s">
        <v>213</v>
      </c>
      <c r="N10" s="500" t="s">
        <v>9</v>
      </c>
      <c r="O10" s="472" t="s">
        <v>9</v>
      </c>
      <c r="P10" s="479">
        <v>40</v>
      </c>
      <c r="Q10" s="508"/>
      <c r="R10" s="956" t="s">
        <v>211</v>
      </c>
      <c r="S10" s="956" t="s">
        <v>209</v>
      </c>
      <c r="T10" s="957" t="s">
        <v>210</v>
      </c>
    </row>
    <row r="11" spans="1:20">
      <c r="A11" s="464" t="s">
        <v>212</v>
      </c>
      <c r="B11" s="465">
        <f>+F11</f>
        <v>1</v>
      </c>
      <c r="C11" s="953" t="s">
        <v>9</v>
      </c>
      <c r="D11" s="482" t="s">
        <v>9</v>
      </c>
      <c r="E11" s="873" t="s">
        <v>9</v>
      </c>
      <c r="F11" s="467">
        <v>1</v>
      </c>
      <c r="Q11" s="958" t="s">
        <v>164</v>
      </c>
      <c r="R11" s="508">
        <v>1118</v>
      </c>
      <c r="S11" s="508">
        <v>2799</v>
      </c>
      <c r="T11" s="957">
        <v>2153</v>
      </c>
    </row>
    <row r="12" spans="1:20">
      <c r="A12" s="469" t="s">
        <v>213</v>
      </c>
      <c r="B12" s="470">
        <f>+F12</f>
        <v>39</v>
      </c>
      <c r="C12" s="954" t="s">
        <v>9</v>
      </c>
      <c r="D12" s="481" t="s">
        <v>9</v>
      </c>
      <c r="E12" s="875" t="s">
        <v>9</v>
      </c>
      <c r="F12" s="473">
        <v>39</v>
      </c>
      <c r="Q12" s="958" t="s">
        <v>155</v>
      </c>
      <c r="R12" s="508">
        <v>462</v>
      </c>
      <c r="S12" s="508">
        <v>1587</v>
      </c>
      <c r="T12" s="508">
        <v>597</v>
      </c>
    </row>
    <row r="13" spans="1:20">
      <c r="Q13" s="958" t="s">
        <v>212</v>
      </c>
      <c r="R13" s="508" t="s">
        <v>9</v>
      </c>
      <c r="S13" s="508" t="s">
        <v>9</v>
      </c>
      <c r="T13" s="508">
        <v>1</v>
      </c>
    </row>
    <row r="14" spans="1:20">
      <c r="A14" s="10" t="s">
        <v>11</v>
      </c>
      <c r="Q14" s="958" t="s">
        <v>213</v>
      </c>
      <c r="R14" s="508" t="s">
        <v>9</v>
      </c>
      <c r="S14" s="508" t="s">
        <v>9</v>
      </c>
      <c r="T14" s="508">
        <v>39</v>
      </c>
    </row>
    <row r="18" spans="1:9" ht="15">
      <c r="A18" s="1" t="s">
        <v>452</v>
      </c>
      <c r="B18" s="1"/>
      <c r="C18" s="1"/>
    </row>
    <row r="19" spans="1:9" ht="15">
      <c r="A19" s="1"/>
      <c r="B19" s="1"/>
      <c r="C19" s="1"/>
    </row>
    <row r="20" spans="1:9" ht="13.9" customHeight="1">
      <c r="A20" s="1113" t="s">
        <v>215</v>
      </c>
      <c r="B20" s="1111" t="s">
        <v>2</v>
      </c>
      <c r="C20" s="1114" t="s">
        <v>214</v>
      </c>
      <c r="D20" s="1114"/>
      <c r="E20" s="1114"/>
      <c r="F20" s="1109" t="s">
        <v>210</v>
      </c>
    </row>
    <row r="21" spans="1:9" ht="14.45" customHeight="1">
      <c r="A21" s="1113"/>
      <c r="B21" s="1112"/>
      <c r="C21" s="456" t="s">
        <v>5</v>
      </c>
      <c r="D21" s="456" t="s">
        <v>211</v>
      </c>
      <c r="E21" s="456" t="s">
        <v>209</v>
      </c>
      <c r="F21" s="1109"/>
    </row>
    <row r="22" spans="1:9" ht="3.6" customHeight="1">
      <c r="A22" s="474"/>
      <c r="B22" s="475"/>
      <c r="C22" s="475"/>
      <c r="D22" s="475"/>
      <c r="E22" s="475"/>
      <c r="F22" s="475"/>
    </row>
    <row r="23" spans="1:9" ht="14.45" customHeight="1">
      <c r="A23" s="457" t="s">
        <v>2</v>
      </c>
      <c r="B23" s="476">
        <f>+C23+F23</f>
        <v>8782</v>
      </c>
      <c r="C23" s="476">
        <f>+C25+C32</f>
        <v>5984</v>
      </c>
      <c r="D23" s="476">
        <f>+D25+D32</f>
        <v>4399</v>
      </c>
      <c r="E23" s="476">
        <f>+E25+E32</f>
        <v>1585</v>
      </c>
      <c r="F23" s="476">
        <f>+F25+F32+F39+F41</f>
        <v>2798</v>
      </c>
    </row>
    <row r="24" spans="1:9" ht="4.1500000000000004" customHeight="1">
      <c r="A24" s="101"/>
      <c r="B24" s="477"/>
      <c r="C24" s="477"/>
      <c r="D24" s="477"/>
      <c r="E24" s="477"/>
      <c r="F24" s="477"/>
    </row>
    <row r="25" spans="1:9">
      <c r="A25" s="483" t="s">
        <v>164</v>
      </c>
      <c r="B25" s="478">
        <f t="shared" ref="B25:B37" si="0">+C25+F25</f>
        <v>6096</v>
      </c>
      <c r="C25" s="478">
        <f t="shared" ref="C25:C38" si="1">+D25+E25</f>
        <v>3935</v>
      </c>
      <c r="D25" s="484">
        <f>SUM(D26:D31)</f>
        <v>2812</v>
      </c>
      <c r="E25" s="461">
        <f t="shared" ref="E25:F25" si="2">SUM(E26:E31)</f>
        <v>1123</v>
      </c>
      <c r="F25" s="461">
        <f t="shared" si="2"/>
        <v>2161</v>
      </c>
      <c r="I25" s="10" t="s">
        <v>11</v>
      </c>
    </row>
    <row r="26" spans="1:9">
      <c r="A26" s="924" t="s">
        <v>20</v>
      </c>
      <c r="B26" s="467">
        <f t="shared" si="0"/>
        <v>1825</v>
      </c>
      <c r="C26" s="467">
        <f t="shared" si="1"/>
        <v>1229</v>
      </c>
      <c r="D26" s="466">
        <v>764</v>
      </c>
      <c r="E26" s="467">
        <v>465</v>
      </c>
      <c r="F26" s="467">
        <v>596</v>
      </c>
    </row>
    <row r="27" spans="1:9">
      <c r="A27" s="924" t="s">
        <v>21</v>
      </c>
      <c r="B27" s="467">
        <f t="shared" si="0"/>
        <v>502</v>
      </c>
      <c r="C27" s="467">
        <f t="shared" si="1"/>
        <v>338</v>
      </c>
      <c r="D27" s="466">
        <v>283</v>
      </c>
      <c r="E27" s="467">
        <v>55</v>
      </c>
      <c r="F27" s="467">
        <v>164</v>
      </c>
    </row>
    <row r="28" spans="1:9">
      <c r="A28" s="924" t="s">
        <v>23</v>
      </c>
      <c r="B28" s="467">
        <f t="shared" si="0"/>
        <v>1420</v>
      </c>
      <c r="C28" s="467">
        <f t="shared" si="1"/>
        <v>1032</v>
      </c>
      <c r="D28" s="466">
        <v>904</v>
      </c>
      <c r="E28" s="467">
        <v>128</v>
      </c>
      <c r="F28" s="467">
        <v>388</v>
      </c>
    </row>
    <row r="29" spans="1:9">
      <c r="A29" s="924" t="s">
        <v>24</v>
      </c>
      <c r="B29" s="467">
        <f t="shared" si="0"/>
        <v>1680</v>
      </c>
      <c r="C29" s="467">
        <f t="shared" si="1"/>
        <v>1037</v>
      </c>
      <c r="D29" s="466">
        <v>676</v>
      </c>
      <c r="E29" s="467">
        <v>361</v>
      </c>
      <c r="F29" s="467">
        <v>643</v>
      </c>
    </row>
    <row r="30" spans="1:9">
      <c r="A30" s="924" t="s">
        <v>22</v>
      </c>
      <c r="B30" s="467">
        <f t="shared" si="0"/>
        <v>657</v>
      </c>
      <c r="C30" s="467">
        <f t="shared" si="1"/>
        <v>290</v>
      </c>
      <c r="D30" s="466">
        <v>177</v>
      </c>
      <c r="E30" s="467">
        <v>113</v>
      </c>
      <c r="F30" s="467">
        <v>367</v>
      </c>
    </row>
    <row r="31" spans="1:9">
      <c r="A31" s="926" t="s">
        <v>154</v>
      </c>
      <c r="B31" s="473">
        <f t="shared" si="0"/>
        <v>12</v>
      </c>
      <c r="C31" s="473">
        <f t="shared" si="1"/>
        <v>9</v>
      </c>
      <c r="D31" s="479">
        <v>8</v>
      </c>
      <c r="E31" s="473">
        <v>1</v>
      </c>
      <c r="F31" s="473">
        <v>3</v>
      </c>
    </row>
    <row r="32" spans="1:9">
      <c r="A32" s="483" t="s">
        <v>155</v>
      </c>
      <c r="B32" s="478">
        <f t="shared" si="0"/>
        <v>2646</v>
      </c>
      <c r="C32" s="478">
        <f t="shared" si="1"/>
        <v>2049</v>
      </c>
      <c r="D32" s="484">
        <f>SUM(D33:D38)</f>
        <v>1587</v>
      </c>
      <c r="E32" s="461">
        <f t="shared" ref="E32:F32" si="3">SUM(E33:E38)</f>
        <v>462</v>
      </c>
      <c r="F32" s="461">
        <f t="shared" si="3"/>
        <v>597</v>
      </c>
    </row>
    <row r="33" spans="1:6">
      <c r="A33" s="924" t="s">
        <v>20</v>
      </c>
      <c r="B33" s="467">
        <f t="shared" si="0"/>
        <v>459</v>
      </c>
      <c r="C33" s="467">
        <f t="shared" si="1"/>
        <v>405</v>
      </c>
      <c r="D33" s="466">
        <v>297</v>
      </c>
      <c r="E33" s="467">
        <v>108</v>
      </c>
      <c r="F33" s="467">
        <v>54</v>
      </c>
    </row>
    <row r="34" spans="1:6">
      <c r="A34" s="924" t="s">
        <v>21</v>
      </c>
      <c r="B34" s="467">
        <f t="shared" si="0"/>
        <v>62</v>
      </c>
      <c r="C34" s="467">
        <f t="shared" si="1"/>
        <v>50</v>
      </c>
      <c r="D34" s="466">
        <v>42</v>
      </c>
      <c r="E34" s="467">
        <v>8</v>
      </c>
      <c r="F34" s="467">
        <v>12</v>
      </c>
    </row>
    <row r="35" spans="1:6">
      <c r="A35" s="924" t="s">
        <v>23</v>
      </c>
      <c r="B35" s="467">
        <f t="shared" si="0"/>
        <v>568</v>
      </c>
      <c r="C35" s="467">
        <f t="shared" si="1"/>
        <v>481</v>
      </c>
      <c r="D35" s="466">
        <v>424</v>
      </c>
      <c r="E35" s="467">
        <v>57</v>
      </c>
      <c r="F35" s="467">
        <v>87</v>
      </c>
    </row>
    <row r="36" spans="1:6">
      <c r="A36" s="924" t="s">
        <v>24</v>
      </c>
      <c r="B36" s="467">
        <f t="shared" si="0"/>
        <v>1182</v>
      </c>
      <c r="C36" s="467">
        <f t="shared" si="1"/>
        <v>922</v>
      </c>
      <c r="D36" s="466">
        <v>673</v>
      </c>
      <c r="E36" s="467">
        <v>249</v>
      </c>
      <c r="F36" s="467">
        <v>260</v>
      </c>
    </row>
    <row r="37" spans="1:6">
      <c r="A37" s="924" t="s">
        <v>22</v>
      </c>
      <c r="B37" s="467">
        <f t="shared" si="0"/>
        <v>369</v>
      </c>
      <c r="C37" s="467">
        <f t="shared" si="1"/>
        <v>185</v>
      </c>
      <c r="D37" s="466">
        <v>149</v>
      </c>
      <c r="E37" s="467">
        <v>36</v>
      </c>
      <c r="F37" s="467">
        <v>184</v>
      </c>
    </row>
    <row r="38" spans="1:6">
      <c r="A38" s="926" t="s">
        <v>154</v>
      </c>
      <c r="B38" s="473">
        <f>+C38</f>
        <v>6</v>
      </c>
      <c r="C38" s="473">
        <f t="shared" si="1"/>
        <v>6</v>
      </c>
      <c r="D38" s="479">
        <v>2</v>
      </c>
      <c r="E38" s="473">
        <v>4</v>
      </c>
      <c r="F38" s="471" t="s">
        <v>9</v>
      </c>
    </row>
    <row r="39" spans="1:6">
      <c r="A39" s="483" t="s">
        <v>212</v>
      </c>
      <c r="B39" s="478">
        <f>+F39</f>
        <v>1</v>
      </c>
      <c r="C39" s="480" t="s">
        <v>9</v>
      </c>
      <c r="D39" s="485" t="s">
        <v>9</v>
      </c>
      <c r="E39" s="480" t="s">
        <v>9</v>
      </c>
      <c r="F39" s="465">
        <v>1</v>
      </c>
    </row>
    <row r="40" spans="1:6">
      <c r="A40" s="926" t="s">
        <v>24</v>
      </c>
      <c r="B40" s="473">
        <f>+F40</f>
        <v>1</v>
      </c>
      <c r="C40" s="481" t="s">
        <v>9</v>
      </c>
      <c r="D40" s="472" t="s">
        <v>9</v>
      </c>
      <c r="E40" s="481" t="s">
        <v>9</v>
      </c>
      <c r="F40" s="473">
        <v>1</v>
      </c>
    </row>
    <row r="41" spans="1:6">
      <c r="A41" s="483" t="s">
        <v>213</v>
      </c>
      <c r="B41" s="478">
        <f>+F41</f>
        <v>39</v>
      </c>
      <c r="C41" s="480" t="s">
        <v>9</v>
      </c>
      <c r="D41" s="485" t="s">
        <v>9</v>
      </c>
      <c r="E41" s="480" t="s">
        <v>9</v>
      </c>
      <c r="F41" s="461">
        <f>SUM(F42:F43)</f>
        <v>39</v>
      </c>
    </row>
    <row r="42" spans="1:6">
      <c r="A42" s="924" t="s">
        <v>23</v>
      </c>
      <c r="B42" s="467">
        <f>+F42</f>
        <v>18</v>
      </c>
      <c r="C42" s="482" t="s">
        <v>9</v>
      </c>
      <c r="D42" s="468" t="s">
        <v>9</v>
      </c>
      <c r="E42" s="482" t="s">
        <v>9</v>
      </c>
      <c r="F42" s="467">
        <v>18</v>
      </c>
    </row>
    <row r="43" spans="1:6">
      <c r="A43" s="926" t="s">
        <v>24</v>
      </c>
      <c r="B43" s="473">
        <f>+F43</f>
        <v>21</v>
      </c>
      <c r="C43" s="481" t="s">
        <v>9</v>
      </c>
      <c r="D43" s="472" t="s">
        <v>9</v>
      </c>
      <c r="E43" s="481" t="s">
        <v>9</v>
      </c>
      <c r="F43" s="473">
        <v>21</v>
      </c>
    </row>
    <row r="45" spans="1:6">
      <c r="A45" s="10" t="s">
        <v>11</v>
      </c>
    </row>
  </sheetData>
  <mergeCells count="10">
    <mergeCell ref="P5:P6"/>
    <mergeCell ref="I3:Q4"/>
    <mergeCell ref="F20:F21"/>
    <mergeCell ref="B20:B21"/>
    <mergeCell ref="A20:A21"/>
    <mergeCell ref="C20:E20"/>
    <mergeCell ref="F4:F5"/>
    <mergeCell ref="C4:E4"/>
    <mergeCell ref="B4:B5"/>
    <mergeCell ref="A4:A5"/>
  </mergeCells>
  <pageMargins left="0.33" right="0.27" top="0.33" bottom="0.69" header="0.31496062992125984" footer="0.17"/>
  <pageSetup paperSize="9" scale="80" orientation="landscape" r:id="rId1"/>
  <headerFooter>
    <oddFooter>&amp;C&amp;G</oddFooter>
  </headerFooter>
  <drawing r:id="rId2"/>
  <legacyDrawingHF r:id="rId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W41"/>
  <sheetViews>
    <sheetView workbookViewId="0"/>
  </sheetViews>
  <sheetFormatPr baseColWidth="10" defaultColWidth="27.42578125" defaultRowHeight="12"/>
  <cols>
    <col min="1" max="1" width="5.140625" style="15" customWidth="1"/>
    <col min="2" max="2" width="29.5703125" style="15" customWidth="1"/>
    <col min="3" max="3" width="8.28515625" style="15" bestFit="1" customWidth="1"/>
    <col min="4" max="4" width="8.140625" style="15" customWidth="1"/>
    <col min="5" max="5" width="8.28515625" style="15" customWidth="1"/>
    <col min="6" max="6" width="8.42578125" style="15" customWidth="1"/>
    <col min="7" max="7" width="8" style="15" customWidth="1"/>
    <col min="8" max="8" width="8.5703125" style="15" customWidth="1"/>
    <col min="9" max="9" width="8.42578125" style="15" customWidth="1"/>
    <col min="10" max="10" width="8" style="15" customWidth="1"/>
    <col min="11" max="11" width="8.28515625" style="15" customWidth="1"/>
    <col min="12" max="12" width="8.7109375" style="15" customWidth="1"/>
    <col min="13" max="13" width="8.140625" style="15" customWidth="1"/>
    <col min="14" max="14" width="9" style="15" customWidth="1"/>
    <col min="15" max="15" width="27.42578125" style="15"/>
    <col min="16" max="16" width="13.7109375" style="15" customWidth="1"/>
    <col min="17" max="17" width="7.28515625" style="15" customWidth="1"/>
    <col min="18" max="18" width="6.85546875" style="15" customWidth="1"/>
    <col min="19" max="16384" width="27.42578125" style="15"/>
  </cols>
  <sheetData>
    <row r="1" spans="1:23" s="3" customFormat="1" ht="13.5" thickBot="1">
      <c r="A1" s="1098"/>
      <c r="B1" s="1098"/>
      <c r="C1" s="1098"/>
      <c r="D1" s="1098"/>
      <c r="E1" s="1098"/>
      <c r="F1" s="1098"/>
      <c r="G1" s="1098"/>
      <c r="H1" s="1098"/>
      <c r="I1" s="1098"/>
      <c r="J1" s="1098"/>
      <c r="K1" s="1098"/>
      <c r="L1" s="1098"/>
      <c r="M1" s="1098"/>
      <c r="N1" s="1098"/>
      <c r="O1" s="1099" t="s">
        <v>491</v>
      </c>
      <c r="R1" s="15"/>
      <c r="T1" s="15"/>
      <c r="U1" s="15"/>
      <c r="V1" s="15"/>
      <c r="W1" s="15"/>
    </row>
    <row r="2" spans="1:23" ht="40.5" customHeight="1">
      <c r="B2" s="1237" t="s">
        <v>378</v>
      </c>
      <c r="C2" s="1237"/>
      <c r="D2" s="1237"/>
      <c r="E2" s="1237"/>
      <c r="F2" s="1237"/>
      <c r="G2" s="1237"/>
      <c r="H2" s="1237"/>
      <c r="I2" s="1237"/>
      <c r="J2" s="1237"/>
      <c r="K2" s="1237"/>
      <c r="L2" s="1237"/>
      <c r="M2" s="1237"/>
      <c r="N2" s="1237"/>
    </row>
    <row r="4" spans="1:23">
      <c r="B4" s="1198" t="s">
        <v>66</v>
      </c>
      <c r="C4" s="1230" t="s">
        <v>12</v>
      </c>
      <c r="D4" s="1231"/>
      <c r="E4" s="1232"/>
      <c r="F4" s="1230" t="s">
        <v>13</v>
      </c>
      <c r="G4" s="1231"/>
      <c r="H4" s="1232"/>
      <c r="I4" s="1230" t="s">
        <v>168</v>
      </c>
      <c r="J4" s="1231"/>
      <c r="K4" s="1232"/>
      <c r="L4" s="1230" t="s">
        <v>14</v>
      </c>
      <c r="M4" s="1231"/>
      <c r="N4" s="1232"/>
    </row>
    <row r="5" spans="1:23">
      <c r="B5" s="1199"/>
      <c r="C5" s="511" t="s">
        <v>2</v>
      </c>
      <c r="D5" s="511" t="s">
        <v>15</v>
      </c>
      <c r="E5" s="511" t="s">
        <v>17</v>
      </c>
      <c r="F5" s="511" t="s">
        <v>2</v>
      </c>
      <c r="G5" s="511" t="s">
        <v>15</v>
      </c>
      <c r="H5" s="511" t="s">
        <v>17</v>
      </c>
      <c r="I5" s="511" t="s">
        <v>2</v>
      </c>
      <c r="J5" s="511" t="s">
        <v>15</v>
      </c>
      <c r="K5" s="511" t="s">
        <v>17</v>
      </c>
      <c r="L5" s="511" t="s">
        <v>2</v>
      </c>
      <c r="M5" s="511" t="s">
        <v>15</v>
      </c>
      <c r="N5" s="511" t="s">
        <v>17</v>
      </c>
    </row>
    <row r="6" spans="1:23" ht="5.45" customHeight="1">
      <c r="B6" s="119"/>
      <c r="C6" s="119"/>
      <c r="D6" s="119"/>
      <c r="E6" s="119"/>
      <c r="F6" s="119"/>
      <c r="G6" s="119"/>
      <c r="H6" s="119"/>
      <c r="I6" s="119"/>
      <c r="J6" s="119"/>
      <c r="L6" s="119"/>
      <c r="M6" s="119"/>
      <c r="N6" s="119"/>
    </row>
    <row r="7" spans="1:23">
      <c r="B7" s="120" t="s">
        <v>5</v>
      </c>
      <c r="C7" s="121">
        <f t="shared" ref="C7:N7" si="0">+C9+C34</f>
        <v>18930</v>
      </c>
      <c r="D7" s="121">
        <f t="shared" si="0"/>
        <v>3699</v>
      </c>
      <c r="E7" s="121">
        <f t="shared" si="0"/>
        <v>15231</v>
      </c>
      <c r="F7" s="121">
        <f t="shared" si="0"/>
        <v>3790</v>
      </c>
      <c r="G7" s="121">
        <f t="shared" si="0"/>
        <v>784</v>
      </c>
      <c r="H7" s="121">
        <f t="shared" si="0"/>
        <v>3006</v>
      </c>
      <c r="I7" s="121">
        <f t="shared" si="0"/>
        <v>15135</v>
      </c>
      <c r="J7" s="121">
        <f t="shared" si="0"/>
        <v>2914</v>
      </c>
      <c r="K7" s="121">
        <f t="shared" si="0"/>
        <v>12221</v>
      </c>
      <c r="L7" s="121">
        <f t="shared" si="0"/>
        <v>1399</v>
      </c>
      <c r="M7" s="121">
        <f t="shared" si="0"/>
        <v>254</v>
      </c>
      <c r="N7" s="121">
        <f t="shared" si="0"/>
        <v>1145</v>
      </c>
    </row>
    <row r="8" spans="1:23" ht="5.45" customHeight="1">
      <c r="B8" s="124"/>
      <c r="C8" s="124"/>
      <c r="D8" s="124"/>
      <c r="E8" s="124"/>
      <c r="F8" s="124"/>
      <c r="G8" s="124"/>
      <c r="H8" s="124"/>
      <c r="I8" s="124"/>
      <c r="J8" s="124"/>
      <c r="L8" s="124"/>
      <c r="M8" s="124"/>
      <c r="N8" s="124"/>
    </row>
    <row r="9" spans="1:23">
      <c r="B9" s="121" t="s">
        <v>72</v>
      </c>
      <c r="C9" s="121">
        <f t="shared" ref="C9:N9" si="1">SUM(C10:C32)</f>
        <v>17971</v>
      </c>
      <c r="D9" s="121">
        <f t="shared" si="1"/>
        <v>3526</v>
      </c>
      <c r="E9" s="121">
        <f t="shared" si="1"/>
        <v>14445</v>
      </c>
      <c r="F9" s="121">
        <f t="shared" si="1"/>
        <v>3643</v>
      </c>
      <c r="G9" s="121">
        <f t="shared" si="1"/>
        <v>754</v>
      </c>
      <c r="H9" s="121">
        <f t="shared" si="1"/>
        <v>2889</v>
      </c>
      <c r="I9" s="121">
        <f t="shared" si="1"/>
        <v>14328</v>
      </c>
      <c r="J9" s="121">
        <f t="shared" si="1"/>
        <v>2772</v>
      </c>
      <c r="K9" s="121">
        <f t="shared" si="1"/>
        <v>11556</v>
      </c>
      <c r="L9" s="121">
        <f t="shared" si="1"/>
        <v>1312</v>
      </c>
      <c r="M9" s="121">
        <f t="shared" si="1"/>
        <v>241</v>
      </c>
      <c r="N9" s="121">
        <f t="shared" si="1"/>
        <v>1071</v>
      </c>
    </row>
    <row r="10" spans="1:23">
      <c r="B10" s="125" t="s">
        <v>73</v>
      </c>
      <c r="C10" s="719" t="s">
        <v>9</v>
      </c>
      <c r="D10" s="719" t="s">
        <v>9</v>
      </c>
      <c r="E10" s="719" t="s">
        <v>9</v>
      </c>
      <c r="F10" s="719" t="s">
        <v>9</v>
      </c>
      <c r="G10" s="719" t="s">
        <v>9</v>
      </c>
      <c r="H10" s="719" t="s">
        <v>9</v>
      </c>
      <c r="I10" s="731" t="s">
        <v>9</v>
      </c>
      <c r="J10" s="720" t="s">
        <v>9</v>
      </c>
      <c r="K10" s="720" t="s">
        <v>9</v>
      </c>
      <c r="L10" s="720" t="s">
        <v>9</v>
      </c>
      <c r="M10" s="720" t="s">
        <v>9</v>
      </c>
      <c r="N10" s="720" t="s">
        <v>9</v>
      </c>
    </row>
    <row r="11" spans="1:23">
      <c r="B11" s="129" t="s">
        <v>74</v>
      </c>
      <c r="C11" s="721">
        <v>272</v>
      </c>
      <c r="D11" s="721">
        <v>55</v>
      </c>
      <c r="E11" s="721">
        <v>217</v>
      </c>
      <c r="F11" s="721">
        <v>41</v>
      </c>
      <c r="G11" s="721">
        <v>6</v>
      </c>
      <c r="H11" s="721">
        <v>35</v>
      </c>
      <c r="I11" s="732">
        <v>231</v>
      </c>
      <c r="J11" s="722">
        <v>49</v>
      </c>
      <c r="K11" s="722">
        <v>182</v>
      </c>
      <c r="L11" s="722">
        <v>10</v>
      </c>
      <c r="M11" s="722">
        <v>3</v>
      </c>
      <c r="N11" s="722">
        <v>7</v>
      </c>
    </row>
    <row r="12" spans="1:23">
      <c r="B12" s="129" t="s">
        <v>75</v>
      </c>
      <c r="C12" s="721">
        <v>784</v>
      </c>
      <c r="D12" s="721">
        <v>535</v>
      </c>
      <c r="E12" s="721">
        <v>249</v>
      </c>
      <c r="F12" s="721">
        <v>155</v>
      </c>
      <c r="G12" s="721">
        <v>105</v>
      </c>
      <c r="H12" s="721">
        <v>50</v>
      </c>
      <c r="I12" s="732">
        <v>629</v>
      </c>
      <c r="J12" s="722">
        <v>430</v>
      </c>
      <c r="K12" s="722">
        <v>199</v>
      </c>
      <c r="L12" s="722">
        <v>54</v>
      </c>
      <c r="M12" s="722">
        <v>42</v>
      </c>
      <c r="N12" s="722">
        <v>12</v>
      </c>
    </row>
    <row r="13" spans="1:23">
      <c r="B13" s="129" t="s">
        <v>76</v>
      </c>
      <c r="C13" s="721">
        <v>610</v>
      </c>
      <c r="D13" s="721">
        <v>394</v>
      </c>
      <c r="E13" s="721">
        <v>216</v>
      </c>
      <c r="F13" s="721">
        <v>158</v>
      </c>
      <c r="G13" s="721">
        <v>98</v>
      </c>
      <c r="H13" s="721">
        <v>60</v>
      </c>
      <c r="I13" s="732">
        <v>452</v>
      </c>
      <c r="J13" s="722">
        <v>296</v>
      </c>
      <c r="K13" s="722">
        <v>156</v>
      </c>
      <c r="L13" s="722">
        <v>42</v>
      </c>
      <c r="M13" s="722">
        <v>26</v>
      </c>
      <c r="N13" s="722">
        <v>16</v>
      </c>
    </row>
    <row r="14" spans="1:23">
      <c r="B14" s="129" t="s">
        <v>77</v>
      </c>
      <c r="C14" s="721">
        <v>389</v>
      </c>
      <c r="D14" s="721">
        <v>146</v>
      </c>
      <c r="E14" s="721">
        <v>243</v>
      </c>
      <c r="F14" s="721">
        <v>88</v>
      </c>
      <c r="G14" s="721">
        <v>42</v>
      </c>
      <c r="H14" s="721">
        <v>46</v>
      </c>
      <c r="I14" s="732">
        <v>301</v>
      </c>
      <c r="J14" s="722">
        <v>104</v>
      </c>
      <c r="K14" s="722">
        <v>197</v>
      </c>
      <c r="L14" s="722">
        <v>14</v>
      </c>
      <c r="M14" s="722">
        <v>5</v>
      </c>
      <c r="N14" s="722">
        <v>9</v>
      </c>
    </row>
    <row r="15" spans="1:23">
      <c r="B15" s="129" t="s">
        <v>78</v>
      </c>
      <c r="C15" s="723" t="s">
        <v>9</v>
      </c>
      <c r="D15" s="723" t="s">
        <v>9</v>
      </c>
      <c r="E15" s="723" t="s">
        <v>9</v>
      </c>
      <c r="F15" s="723" t="s">
        <v>9</v>
      </c>
      <c r="G15" s="723" t="s">
        <v>9</v>
      </c>
      <c r="H15" s="723" t="s">
        <v>9</v>
      </c>
      <c r="I15" s="733" t="s">
        <v>9</v>
      </c>
      <c r="J15" s="724" t="s">
        <v>9</v>
      </c>
      <c r="K15" s="724" t="s">
        <v>9</v>
      </c>
      <c r="L15" s="724" t="s">
        <v>9</v>
      </c>
      <c r="M15" s="724" t="s">
        <v>9</v>
      </c>
      <c r="N15" s="724" t="s">
        <v>9</v>
      </c>
    </row>
    <row r="16" spans="1:23">
      <c r="B16" s="129" t="s">
        <v>79</v>
      </c>
      <c r="C16" s="721">
        <v>896</v>
      </c>
      <c r="D16" s="721">
        <v>166</v>
      </c>
      <c r="E16" s="721">
        <v>730</v>
      </c>
      <c r="F16" s="721">
        <v>149</v>
      </c>
      <c r="G16" s="721">
        <v>39</v>
      </c>
      <c r="H16" s="721">
        <v>110</v>
      </c>
      <c r="I16" s="732">
        <v>747</v>
      </c>
      <c r="J16" s="722">
        <v>127</v>
      </c>
      <c r="K16" s="722">
        <v>620</v>
      </c>
      <c r="L16" s="722">
        <v>69</v>
      </c>
      <c r="M16" s="722">
        <v>17</v>
      </c>
      <c r="N16" s="722">
        <v>52</v>
      </c>
    </row>
    <row r="17" spans="2:14">
      <c r="B17" s="129" t="s">
        <v>80</v>
      </c>
      <c r="C17" s="721">
        <v>108</v>
      </c>
      <c r="D17" s="721">
        <v>10</v>
      </c>
      <c r="E17" s="721">
        <v>98</v>
      </c>
      <c r="F17" s="721">
        <v>16</v>
      </c>
      <c r="G17" s="721">
        <v>0</v>
      </c>
      <c r="H17" s="721">
        <v>16</v>
      </c>
      <c r="I17" s="732">
        <v>92</v>
      </c>
      <c r="J17" s="722">
        <v>10</v>
      </c>
      <c r="K17" s="722">
        <v>82</v>
      </c>
      <c r="L17" s="722">
        <v>4</v>
      </c>
      <c r="M17" s="722">
        <v>0</v>
      </c>
      <c r="N17" s="722">
        <v>4</v>
      </c>
    </row>
    <row r="18" spans="2:14">
      <c r="B18" s="129" t="s">
        <v>134</v>
      </c>
      <c r="C18" s="721">
        <v>37</v>
      </c>
      <c r="D18" s="721">
        <v>3</v>
      </c>
      <c r="E18" s="721">
        <v>34</v>
      </c>
      <c r="F18" s="721">
        <v>2</v>
      </c>
      <c r="G18" s="721">
        <v>1</v>
      </c>
      <c r="H18" s="721">
        <v>1</v>
      </c>
      <c r="I18" s="732">
        <v>35</v>
      </c>
      <c r="J18" s="722">
        <v>2</v>
      </c>
      <c r="K18" s="722">
        <v>33</v>
      </c>
      <c r="L18" s="722">
        <v>2</v>
      </c>
      <c r="M18" s="722">
        <v>0</v>
      </c>
      <c r="N18" s="722">
        <v>2</v>
      </c>
    </row>
    <row r="19" spans="2:14">
      <c r="B19" s="129" t="s">
        <v>81</v>
      </c>
      <c r="C19" s="721">
        <v>404</v>
      </c>
      <c r="D19" s="721">
        <v>20</v>
      </c>
      <c r="E19" s="721">
        <v>384</v>
      </c>
      <c r="F19" s="721">
        <v>102</v>
      </c>
      <c r="G19" s="721">
        <v>8</v>
      </c>
      <c r="H19" s="721">
        <v>94</v>
      </c>
      <c r="I19" s="732">
        <v>302</v>
      </c>
      <c r="J19" s="722">
        <v>12</v>
      </c>
      <c r="K19" s="722">
        <v>290</v>
      </c>
      <c r="L19" s="722">
        <v>14</v>
      </c>
      <c r="M19" s="722">
        <v>0</v>
      </c>
      <c r="N19" s="722">
        <v>14</v>
      </c>
    </row>
    <row r="20" spans="2:14">
      <c r="B20" s="129" t="s">
        <v>82</v>
      </c>
      <c r="C20" s="721">
        <v>578</v>
      </c>
      <c r="D20" s="721">
        <v>30</v>
      </c>
      <c r="E20" s="721">
        <v>548</v>
      </c>
      <c r="F20" s="721">
        <v>131</v>
      </c>
      <c r="G20" s="721">
        <v>17</v>
      </c>
      <c r="H20" s="721">
        <v>114</v>
      </c>
      <c r="I20" s="732">
        <v>447</v>
      </c>
      <c r="J20" s="722">
        <v>13</v>
      </c>
      <c r="K20" s="722">
        <v>434</v>
      </c>
      <c r="L20" s="722">
        <v>77</v>
      </c>
      <c r="M20" s="722">
        <v>1</v>
      </c>
      <c r="N20" s="722">
        <v>76</v>
      </c>
    </row>
    <row r="21" spans="2:14">
      <c r="B21" s="129" t="s">
        <v>83</v>
      </c>
      <c r="C21" s="723" t="s">
        <v>9</v>
      </c>
      <c r="D21" s="723" t="s">
        <v>9</v>
      </c>
      <c r="E21" s="723" t="s">
        <v>9</v>
      </c>
      <c r="F21" s="723" t="s">
        <v>9</v>
      </c>
      <c r="G21" s="723" t="s">
        <v>9</v>
      </c>
      <c r="H21" s="723" t="s">
        <v>9</v>
      </c>
      <c r="I21" s="733" t="s">
        <v>9</v>
      </c>
      <c r="J21" s="724" t="s">
        <v>9</v>
      </c>
      <c r="K21" s="724" t="s">
        <v>9</v>
      </c>
      <c r="L21" s="724" t="s">
        <v>9</v>
      </c>
      <c r="M21" s="724" t="s">
        <v>9</v>
      </c>
      <c r="N21" s="724" t="s">
        <v>9</v>
      </c>
    </row>
    <row r="22" spans="2:14">
      <c r="B22" s="129" t="s">
        <v>84</v>
      </c>
      <c r="C22" s="721">
        <v>4637</v>
      </c>
      <c r="D22" s="721">
        <v>930</v>
      </c>
      <c r="E22" s="721">
        <v>3707</v>
      </c>
      <c r="F22" s="721">
        <v>978</v>
      </c>
      <c r="G22" s="721">
        <v>190</v>
      </c>
      <c r="H22" s="721">
        <v>788</v>
      </c>
      <c r="I22" s="732">
        <v>3659</v>
      </c>
      <c r="J22" s="722">
        <v>740</v>
      </c>
      <c r="K22" s="722">
        <v>2919</v>
      </c>
      <c r="L22" s="722">
        <v>448</v>
      </c>
      <c r="M22" s="722">
        <v>81</v>
      </c>
      <c r="N22" s="722">
        <v>367</v>
      </c>
    </row>
    <row r="23" spans="2:14">
      <c r="B23" s="129" t="s">
        <v>85</v>
      </c>
      <c r="C23" s="721">
        <v>7498</v>
      </c>
      <c r="D23" s="721">
        <v>902</v>
      </c>
      <c r="E23" s="721">
        <v>6596</v>
      </c>
      <c r="F23" s="721">
        <v>1518</v>
      </c>
      <c r="G23" s="721">
        <v>189</v>
      </c>
      <c r="H23" s="721">
        <v>1329</v>
      </c>
      <c r="I23" s="732">
        <v>5980</v>
      </c>
      <c r="J23" s="722">
        <v>713</v>
      </c>
      <c r="K23" s="722">
        <v>5267</v>
      </c>
      <c r="L23" s="722">
        <v>442</v>
      </c>
      <c r="M23" s="722">
        <v>42</v>
      </c>
      <c r="N23" s="722">
        <v>400</v>
      </c>
    </row>
    <row r="24" spans="2:14">
      <c r="B24" s="129" t="s">
        <v>86</v>
      </c>
      <c r="C24" s="723" t="s">
        <v>9</v>
      </c>
      <c r="D24" s="723" t="s">
        <v>9</v>
      </c>
      <c r="E24" s="723" t="s">
        <v>9</v>
      </c>
      <c r="F24" s="723" t="s">
        <v>9</v>
      </c>
      <c r="G24" s="723" t="s">
        <v>9</v>
      </c>
      <c r="H24" s="723" t="s">
        <v>9</v>
      </c>
      <c r="I24" s="733" t="s">
        <v>9</v>
      </c>
      <c r="J24" s="724" t="s">
        <v>9</v>
      </c>
      <c r="K24" s="724" t="s">
        <v>9</v>
      </c>
      <c r="L24" s="724" t="s">
        <v>9</v>
      </c>
      <c r="M24" s="724" t="s">
        <v>9</v>
      </c>
      <c r="N24" s="724" t="s">
        <v>9</v>
      </c>
    </row>
    <row r="25" spans="2:14">
      <c r="B25" s="129" t="s">
        <v>87</v>
      </c>
      <c r="C25" s="721">
        <v>415</v>
      </c>
      <c r="D25" s="721">
        <v>31</v>
      </c>
      <c r="E25" s="721">
        <v>384</v>
      </c>
      <c r="F25" s="721">
        <v>74</v>
      </c>
      <c r="G25" s="721">
        <v>8</v>
      </c>
      <c r="H25" s="721">
        <v>66</v>
      </c>
      <c r="I25" s="732">
        <v>341</v>
      </c>
      <c r="J25" s="722">
        <v>23</v>
      </c>
      <c r="K25" s="722">
        <v>318</v>
      </c>
      <c r="L25" s="722">
        <v>43</v>
      </c>
      <c r="M25" s="722">
        <v>0</v>
      </c>
      <c r="N25" s="722">
        <v>43</v>
      </c>
    </row>
    <row r="26" spans="2:14">
      <c r="B26" s="129" t="s">
        <v>88</v>
      </c>
      <c r="C26" s="723" t="s">
        <v>9</v>
      </c>
      <c r="D26" s="723" t="s">
        <v>9</v>
      </c>
      <c r="E26" s="723" t="s">
        <v>9</v>
      </c>
      <c r="F26" s="723" t="s">
        <v>9</v>
      </c>
      <c r="G26" s="723" t="s">
        <v>9</v>
      </c>
      <c r="H26" s="723" t="s">
        <v>9</v>
      </c>
      <c r="I26" s="733" t="s">
        <v>9</v>
      </c>
      <c r="J26" s="724" t="s">
        <v>9</v>
      </c>
      <c r="K26" s="724" t="s">
        <v>9</v>
      </c>
      <c r="L26" s="724" t="s">
        <v>9</v>
      </c>
      <c r="M26" s="724" t="s">
        <v>9</v>
      </c>
      <c r="N26" s="724" t="s">
        <v>9</v>
      </c>
    </row>
    <row r="27" spans="2:14">
      <c r="B27" s="129" t="s">
        <v>89</v>
      </c>
      <c r="C27" s="723" t="s">
        <v>9</v>
      </c>
      <c r="D27" s="723" t="s">
        <v>9</v>
      </c>
      <c r="E27" s="723" t="s">
        <v>9</v>
      </c>
      <c r="F27" s="723" t="s">
        <v>9</v>
      </c>
      <c r="G27" s="723" t="s">
        <v>9</v>
      </c>
      <c r="H27" s="723" t="s">
        <v>9</v>
      </c>
      <c r="I27" s="733" t="s">
        <v>9</v>
      </c>
      <c r="J27" s="724" t="s">
        <v>9</v>
      </c>
      <c r="K27" s="724" t="s">
        <v>9</v>
      </c>
      <c r="L27" s="724" t="s">
        <v>9</v>
      </c>
      <c r="M27" s="724" t="s">
        <v>9</v>
      </c>
      <c r="N27" s="724" t="s">
        <v>9</v>
      </c>
    </row>
    <row r="28" spans="2:14" s="376" customFormat="1">
      <c r="B28" s="129" t="s">
        <v>90</v>
      </c>
      <c r="C28" s="721">
        <v>510</v>
      </c>
      <c r="D28" s="721">
        <v>139</v>
      </c>
      <c r="E28" s="721">
        <v>371</v>
      </c>
      <c r="F28" s="721">
        <v>97</v>
      </c>
      <c r="G28" s="721">
        <v>22</v>
      </c>
      <c r="H28" s="721">
        <v>75</v>
      </c>
      <c r="I28" s="732">
        <v>413</v>
      </c>
      <c r="J28" s="722">
        <v>117</v>
      </c>
      <c r="K28" s="722">
        <v>296</v>
      </c>
      <c r="L28" s="722">
        <v>42</v>
      </c>
      <c r="M28" s="722">
        <v>13</v>
      </c>
      <c r="N28" s="722">
        <v>29</v>
      </c>
    </row>
    <row r="29" spans="2:14">
      <c r="B29" s="129" t="s">
        <v>91</v>
      </c>
      <c r="C29" s="723" t="s">
        <v>9</v>
      </c>
      <c r="D29" s="723" t="s">
        <v>9</v>
      </c>
      <c r="E29" s="723" t="s">
        <v>9</v>
      </c>
      <c r="F29" s="723" t="s">
        <v>9</v>
      </c>
      <c r="G29" s="723" t="s">
        <v>9</v>
      </c>
      <c r="H29" s="723" t="s">
        <v>9</v>
      </c>
      <c r="I29" s="733" t="s">
        <v>9</v>
      </c>
      <c r="J29" s="724" t="s">
        <v>9</v>
      </c>
      <c r="K29" s="724" t="s">
        <v>9</v>
      </c>
      <c r="L29" s="724" t="s">
        <v>9</v>
      </c>
      <c r="M29" s="724" t="s">
        <v>9</v>
      </c>
      <c r="N29" s="724" t="s">
        <v>9</v>
      </c>
    </row>
    <row r="30" spans="2:14">
      <c r="B30" s="129" t="s">
        <v>92</v>
      </c>
      <c r="C30" s="721">
        <v>133</v>
      </c>
      <c r="D30" s="721">
        <v>34</v>
      </c>
      <c r="E30" s="721">
        <v>99</v>
      </c>
      <c r="F30" s="721">
        <v>19</v>
      </c>
      <c r="G30" s="721">
        <v>2</v>
      </c>
      <c r="H30" s="721">
        <v>17</v>
      </c>
      <c r="I30" s="732">
        <v>114</v>
      </c>
      <c r="J30" s="722">
        <v>32</v>
      </c>
      <c r="K30" s="722">
        <v>82</v>
      </c>
      <c r="L30" s="722">
        <v>9</v>
      </c>
      <c r="M30" s="722">
        <v>1</v>
      </c>
      <c r="N30" s="722">
        <v>8</v>
      </c>
    </row>
    <row r="31" spans="2:14">
      <c r="B31" s="129" t="s">
        <v>40</v>
      </c>
      <c r="C31" s="721">
        <v>211</v>
      </c>
      <c r="D31" s="721">
        <v>101</v>
      </c>
      <c r="E31" s="721">
        <v>110</v>
      </c>
      <c r="F31" s="721">
        <v>36</v>
      </c>
      <c r="G31" s="721">
        <v>20</v>
      </c>
      <c r="H31" s="721">
        <v>16</v>
      </c>
      <c r="I31" s="732">
        <v>175</v>
      </c>
      <c r="J31" s="722">
        <v>81</v>
      </c>
      <c r="K31" s="722">
        <v>94</v>
      </c>
      <c r="L31" s="722">
        <v>22</v>
      </c>
      <c r="M31" s="722">
        <v>10</v>
      </c>
      <c r="N31" s="722">
        <v>12</v>
      </c>
    </row>
    <row r="32" spans="2:14">
      <c r="B32" s="130" t="s">
        <v>93</v>
      </c>
      <c r="C32" s="725">
        <v>489</v>
      </c>
      <c r="D32" s="725">
        <v>30</v>
      </c>
      <c r="E32" s="725">
        <v>459</v>
      </c>
      <c r="F32" s="725">
        <v>79</v>
      </c>
      <c r="G32" s="725">
        <v>7</v>
      </c>
      <c r="H32" s="725">
        <v>72</v>
      </c>
      <c r="I32" s="734">
        <v>410</v>
      </c>
      <c r="J32" s="726">
        <v>23</v>
      </c>
      <c r="K32" s="726">
        <v>387</v>
      </c>
      <c r="L32" s="726">
        <v>20</v>
      </c>
      <c r="M32" s="726">
        <v>0</v>
      </c>
      <c r="N32" s="726">
        <v>20</v>
      </c>
    </row>
    <row r="33" spans="2:14" s="14" customFormat="1" ht="6" customHeight="1">
      <c r="B33" s="126"/>
      <c r="C33" s="126"/>
      <c r="D33" s="126"/>
      <c r="E33" s="126"/>
      <c r="F33" s="126"/>
      <c r="G33" s="126"/>
      <c r="H33" s="126"/>
      <c r="I33" s="126"/>
      <c r="J33" s="126"/>
      <c r="L33" s="126"/>
      <c r="M33" s="126"/>
      <c r="N33" s="126"/>
    </row>
    <row r="34" spans="2:14">
      <c r="B34" s="121" t="s">
        <v>94</v>
      </c>
      <c r="C34" s="121">
        <f t="shared" ref="C34:N34" si="2">SUM(C35:C38)</f>
        <v>959</v>
      </c>
      <c r="D34" s="121">
        <f t="shared" si="2"/>
        <v>173</v>
      </c>
      <c r="E34" s="121">
        <f t="shared" si="2"/>
        <v>786</v>
      </c>
      <c r="F34" s="121">
        <f t="shared" si="2"/>
        <v>147</v>
      </c>
      <c r="G34" s="121">
        <f t="shared" si="2"/>
        <v>30</v>
      </c>
      <c r="H34" s="121">
        <f t="shared" si="2"/>
        <v>117</v>
      </c>
      <c r="I34" s="121">
        <f t="shared" si="2"/>
        <v>807</v>
      </c>
      <c r="J34" s="121">
        <f t="shared" si="2"/>
        <v>142</v>
      </c>
      <c r="K34" s="121">
        <f t="shared" si="2"/>
        <v>665</v>
      </c>
      <c r="L34" s="121">
        <f t="shared" si="2"/>
        <v>87</v>
      </c>
      <c r="M34" s="121">
        <f t="shared" si="2"/>
        <v>13</v>
      </c>
      <c r="N34" s="121">
        <f t="shared" si="2"/>
        <v>74</v>
      </c>
    </row>
    <row r="35" spans="2:14">
      <c r="B35" s="129" t="s">
        <v>95</v>
      </c>
      <c r="C35" s="727">
        <v>954</v>
      </c>
      <c r="D35" s="727">
        <v>172</v>
      </c>
      <c r="E35" s="727">
        <v>782</v>
      </c>
      <c r="F35" s="727">
        <v>147</v>
      </c>
      <c r="G35" s="727">
        <v>30</v>
      </c>
      <c r="H35" s="735">
        <v>117</v>
      </c>
      <c r="I35" s="728">
        <v>807</v>
      </c>
      <c r="J35" s="728">
        <v>142</v>
      </c>
      <c r="K35" s="728">
        <v>665</v>
      </c>
      <c r="L35" s="728">
        <v>83</v>
      </c>
      <c r="M35" s="728">
        <v>13</v>
      </c>
      <c r="N35" s="728">
        <v>70</v>
      </c>
    </row>
    <row r="36" spans="2:14">
      <c r="B36" s="129" t="s">
        <v>96</v>
      </c>
      <c r="C36" s="721">
        <v>5</v>
      </c>
      <c r="D36" s="721">
        <v>1</v>
      </c>
      <c r="E36" s="721">
        <v>4</v>
      </c>
      <c r="F36" s="721" t="s">
        <v>9</v>
      </c>
      <c r="G36" s="721" t="s">
        <v>9</v>
      </c>
      <c r="H36" s="732" t="s">
        <v>9</v>
      </c>
      <c r="I36" s="722" t="s">
        <v>9</v>
      </c>
      <c r="J36" s="722" t="s">
        <v>9</v>
      </c>
      <c r="K36" s="722" t="s">
        <v>9</v>
      </c>
      <c r="L36" s="722">
        <v>4</v>
      </c>
      <c r="M36" s="722">
        <v>0</v>
      </c>
      <c r="N36" s="722">
        <v>4</v>
      </c>
    </row>
    <row r="37" spans="2:14">
      <c r="B37" s="129" t="s">
        <v>97</v>
      </c>
      <c r="C37" s="723" t="s">
        <v>9</v>
      </c>
      <c r="D37" s="723" t="s">
        <v>9</v>
      </c>
      <c r="E37" s="723" t="s">
        <v>9</v>
      </c>
      <c r="F37" s="723" t="s">
        <v>9</v>
      </c>
      <c r="G37" s="723" t="s">
        <v>9</v>
      </c>
      <c r="H37" s="733" t="s">
        <v>9</v>
      </c>
      <c r="I37" s="724" t="s">
        <v>9</v>
      </c>
      <c r="J37" s="724" t="s">
        <v>9</v>
      </c>
      <c r="K37" s="724" t="s">
        <v>9</v>
      </c>
      <c r="L37" s="724" t="s">
        <v>9</v>
      </c>
      <c r="M37" s="724" t="s">
        <v>9</v>
      </c>
      <c r="N37" s="724" t="s">
        <v>9</v>
      </c>
    </row>
    <row r="38" spans="2:14">
      <c r="B38" s="130" t="s">
        <v>98</v>
      </c>
      <c r="C38" s="729" t="s">
        <v>9</v>
      </c>
      <c r="D38" s="729" t="s">
        <v>9</v>
      </c>
      <c r="E38" s="729" t="s">
        <v>9</v>
      </c>
      <c r="F38" s="729" t="s">
        <v>9</v>
      </c>
      <c r="G38" s="729" t="s">
        <v>9</v>
      </c>
      <c r="H38" s="736" t="s">
        <v>9</v>
      </c>
      <c r="I38" s="730" t="s">
        <v>9</v>
      </c>
      <c r="J38" s="730" t="s">
        <v>9</v>
      </c>
      <c r="K38" s="730" t="s">
        <v>9</v>
      </c>
      <c r="L38" s="730" t="s">
        <v>9</v>
      </c>
      <c r="M38" s="730" t="s">
        <v>9</v>
      </c>
      <c r="N38" s="730" t="s">
        <v>9</v>
      </c>
    </row>
    <row r="40" spans="2:14">
      <c r="B40" s="1233" t="s">
        <v>133</v>
      </c>
      <c r="C40" s="1233"/>
      <c r="D40" s="1233"/>
      <c r="E40" s="1233"/>
      <c r="F40" s="1233"/>
      <c r="G40" s="1233"/>
      <c r="H40" s="1233"/>
      <c r="I40" s="1233"/>
      <c r="J40" s="1233"/>
      <c r="K40" s="1233"/>
      <c r="L40" s="1233"/>
      <c r="M40" s="1233"/>
      <c r="N40" s="1233"/>
    </row>
    <row r="41" spans="2:14">
      <c r="B41" s="10" t="s">
        <v>11</v>
      </c>
      <c r="C41" s="10"/>
      <c r="D41" s="134"/>
      <c r="E41" s="134"/>
      <c r="F41" s="134"/>
      <c r="G41" s="134"/>
      <c r="H41" s="134"/>
      <c r="I41" s="134"/>
      <c r="J41" s="134"/>
      <c r="K41" s="134"/>
      <c r="L41" s="1233"/>
      <c r="M41" s="1233"/>
      <c r="N41" s="1233"/>
    </row>
  </sheetData>
  <mergeCells count="8">
    <mergeCell ref="B40:N40"/>
    <mergeCell ref="L41:N41"/>
    <mergeCell ref="B2:N2"/>
    <mergeCell ref="B4:B5"/>
    <mergeCell ref="C4:E4"/>
    <mergeCell ref="F4:H4"/>
    <mergeCell ref="I4:K4"/>
    <mergeCell ref="L4:N4"/>
  </mergeCells>
  <pageMargins left="0.17" right="0.17" top="0.23" bottom="0.74803149606299213" header="0.31496062992125984" footer="0.31496062992125984"/>
  <pageSetup paperSize="9" orientation="landscape" r:id="rId1"/>
  <headerFooter>
    <oddFooter>&amp;C&amp;G</oddFooter>
  </headerFooter>
  <drawing r:id="rId2"/>
  <legacyDrawingHF r:id="rId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W34"/>
  <sheetViews>
    <sheetView workbookViewId="0"/>
  </sheetViews>
  <sheetFormatPr baseColWidth="10" defaultColWidth="27.42578125" defaultRowHeight="12"/>
  <cols>
    <col min="1" max="1" width="5.140625" style="15" customWidth="1"/>
    <col min="2" max="2" width="29.5703125" style="15" customWidth="1"/>
    <col min="3" max="3" width="8.28515625" style="15" bestFit="1" customWidth="1"/>
    <col min="4" max="4" width="8.140625" style="15" customWidth="1"/>
    <col min="5" max="5" width="8.28515625" style="15" customWidth="1"/>
    <col min="6" max="6" width="8.42578125" style="15" customWidth="1"/>
    <col min="7" max="7" width="8" style="15" customWidth="1"/>
    <col min="8" max="8" width="8.5703125" style="15" customWidth="1"/>
    <col min="9" max="9" width="8.42578125" style="15" customWidth="1"/>
    <col min="10" max="10" width="8" style="15" customWidth="1"/>
    <col min="11" max="11" width="8.28515625" style="15" customWidth="1"/>
    <col min="12" max="12" width="8.7109375" style="15" customWidth="1"/>
    <col min="13" max="13" width="8.140625" style="15" customWidth="1"/>
    <col min="14" max="14" width="9" style="15" customWidth="1"/>
    <col min="15" max="15" width="27.42578125" style="15"/>
    <col min="16" max="16" width="13.7109375" style="15" customWidth="1"/>
    <col min="17" max="17" width="12.42578125" style="15" customWidth="1"/>
    <col min="18" max="18" width="6.85546875" style="15" customWidth="1"/>
    <col min="19" max="16384" width="27.42578125" style="15"/>
  </cols>
  <sheetData>
    <row r="1" spans="1:23" s="3" customFormat="1" ht="13.5" thickBot="1">
      <c r="A1" s="1098"/>
      <c r="B1" s="1098"/>
      <c r="C1" s="1098"/>
      <c r="D1" s="1098"/>
      <c r="E1" s="1098"/>
      <c r="F1" s="1098"/>
      <c r="G1" s="1098"/>
      <c r="H1" s="1098"/>
      <c r="I1" s="1098"/>
      <c r="J1" s="1098"/>
      <c r="K1" s="1098"/>
      <c r="L1" s="1098"/>
      <c r="M1" s="1098"/>
      <c r="N1" s="1098"/>
      <c r="O1" s="1098"/>
      <c r="P1" s="1098"/>
      <c r="Q1" s="1099" t="s">
        <v>491</v>
      </c>
      <c r="R1" s="15"/>
      <c r="T1" s="15"/>
      <c r="U1" s="15"/>
      <c r="V1" s="15"/>
      <c r="W1" s="15"/>
    </row>
    <row r="2" spans="1:23" ht="31.5" customHeight="1">
      <c r="B2" s="9" t="s">
        <v>408</v>
      </c>
      <c r="C2" s="9"/>
    </row>
    <row r="3" spans="1:23">
      <c r="P3" s="504"/>
      <c r="Q3" s="504" t="s">
        <v>380</v>
      </c>
      <c r="R3" s="504" t="s">
        <v>379</v>
      </c>
    </row>
    <row r="4" spans="1:23">
      <c r="P4" s="831" t="s">
        <v>74</v>
      </c>
      <c r="Q4" s="834">
        <v>55</v>
      </c>
      <c r="R4" s="834">
        <v>217</v>
      </c>
    </row>
    <row r="5" spans="1:23">
      <c r="L5" s="134"/>
      <c r="M5" s="134"/>
      <c r="N5" s="134"/>
      <c r="P5" s="831" t="s">
        <v>75</v>
      </c>
      <c r="Q5" s="834">
        <v>535</v>
      </c>
      <c r="R5" s="834">
        <v>249</v>
      </c>
    </row>
    <row r="6" spans="1:23">
      <c r="L6" s="134"/>
      <c r="M6" s="134"/>
      <c r="N6" s="134"/>
      <c r="P6" s="831" t="s">
        <v>76</v>
      </c>
      <c r="Q6" s="834">
        <v>394</v>
      </c>
      <c r="R6" s="834">
        <v>216</v>
      </c>
    </row>
    <row r="7" spans="1:23">
      <c r="L7" s="134"/>
      <c r="M7" s="134"/>
      <c r="N7" s="134"/>
      <c r="P7" s="831" t="s">
        <v>77</v>
      </c>
      <c r="Q7" s="834">
        <v>146</v>
      </c>
      <c r="R7" s="834">
        <v>243</v>
      </c>
    </row>
    <row r="8" spans="1:23">
      <c r="P8" s="831" t="s">
        <v>79</v>
      </c>
      <c r="Q8" s="834">
        <v>166</v>
      </c>
      <c r="R8" s="834">
        <v>730</v>
      </c>
    </row>
    <row r="9" spans="1:23">
      <c r="P9" s="831" t="s">
        <v>80</v>
      </c>
      <c r="Q9" s="834">
        <v>10</v>
      </c>
      <c r="R9" s="834">
        <v>98</v>
      </c>
    </row>
    <row r="10" spans="1:23">
      <c r="P10" s="831" t="s">
        <v>134</v>
      </c>
      <c r="Q10" s="834">
        <v>3</v>
      </c>
      <c r="R10" s="834">
        <v>34</v>
      </c>
    </row>
    <row r="11" spans="1:23">
      <c r="P11" s="831" t="s">
        <v>81</v>
      </c>
      <c r="Q11" s="834">
        <v>20</v>
      </c>
      <c r="R11" s="834">
        <v>384</v>
      </c>
    </row>
    <row r="12" spans="1:23">
      <c r="P12" s="831" t="s">
        <v>82</v>
      </c>
      <c r="Q12" s="834">
        <v>30</v>
      </c>
      <c r="R12" s="834">
        <v>548</v>
      </c>
    </row>
    <row r="13" spans="1:23">
      <c r="P13" s="831" t="s">
        <v>84</v>
      </c>
      <c r="Q13" s="834">
        <v>930</v>
      </c>
      <c r="R13" s="834">
        <v>3707</v>
      </c>
    </row>
    <row r="14" spans="1:23">
      <c r="P14" s="831" t="s">
        <v>85</v>
      </c>
      <c r="Q14" s="834">
        <v>902</v>
      </c>
      <c r="R14" s="834">
        <v>6596</v>
      </c>
    </row>
    <row r="15" spans="1:23">
      <c r="P15" s="831" t="s">
        <v>87</v>
      </c>
      <c r="Q15" s="834">
        <v>31</v>
      </c>
      <c r="R15" s="834">
        <v>384</v>
      </c>
    </row>
    <row r="16" spans="1:23">
      <c r="P16" s="831" t="s">
        <v>90</v>
      </c>
      <c r="Q16" s="834">
        <v>139</v>
      </c>
      <c r="R16" s="834">
        <v>371</v>
      </c>
    </row>
    <row r="17" spans="16:18">
      <c r="P17" s="831" t="s">
        <v>92</v>
      </c>
      <c r="Q17" s="834">
        <v>34</v>
      </c>
      <c r="R17" s="834">
        <v>99</v>
      </c>
    </row>
    <row r="18" spans="16:18">
      <c r="P18" s="831" t="s">
        <v>40</v>
      </c>
      <c r="Q18" s="834">
        <v>101</v>
      </c>
      <c r="R18" s="834">
        <v>110</v>
      </c>
    </row>
    <row r="19" spans="16:18">
      <c r="P19" s="831" t="s">
        <v>93</v>
      </c>
      <c r="Q19" s="834">
        <v>30</v>
      </c>
      <c r="R19" s="834">
        <v>459</v>
      </c>
    </row>
    <row r="20" spans="16:18">
      <c r="P20" s="831" t="s">
        <v>95</v>
      </c>
      <c r="Q20" s="834">
        <v>172</v>
      </c>
      <c r="R20" s="834">
        <v>782</v>
      </c>
    </row>
    <row r="21" spans="16:18">
      <c r="P21" s="831" t="s">
        <v>96</v>
      </c>
      <c r="Q21" s="834">
        <v>1</v>
      </c>
      <c r="R21" s="834">
        <v>4</v>
      </c>
    </row>
    <row r="22" spans="16:18">
      <c r="P22" s="504"/>
      <c r="Q22" s="504"/>
      <c r="R22" s="504"/>
    </row>
    <row r="23" spans="16:18">
      <c r="P23" s="504"/>
      <c r="Q23" s="504"/>
      <c r="R23" s="504"/>
    </row>
    <row r="24" spans="16:18">
      <c r="P24" s="504"/>
      <c r="Q24" s="504"/>
      <c r="R24" s="504"/>
    </row>
    <row r="33" spans="2:14" ht="40.15" customHeight="1">
      <c r="B33" s="1233" t="s">
        <v>135</v>
      </c>
      <c r="C33" s="1233"/>
      <c r="D33" s="1233"/>
      <c r="E33" s="1233"/>
      <c r="F33" s="1233"/>
      <c r="G33" s="1233"/>
      <c r="H33" s="1233"/>
      <c r="I33" s="1233"/>
      <c r="J33" s="1233"/>
      <c r="K33" s="1233"/>
      <c r="L33" s="1233"/>
      <c r="M33" s="1233"/>
      <c r="N33" s="1233"/>
    </row>
    <row r="34" spans="2:14">
      <c r="B34" s="10" t="s">
        <v>11</v>
      </c>
      <c r="C34" s="134"/>
      <c r="D34" s="134"/>
      <c r="E34" s="134"/>
      <c r="F34" s="134"/>
      <c r="G34" s="134"/>
      <c r="H34" s="134"/>
      <c r="I34" s="134"/>
      <c r="J34" s="134"/>
    </row>
  </sheetData>
  <mergeCells count="1">
    <mergeCell ref="B33:N33"/>
  </mergeCells>
  <pageMargins left="0.15748031496062992" right="0.15748031496062992" top="0.39370078740157483" bottom="1.1811023622047245" header="0.31496062992125984" footer="0.31496062992125984"/>
  <pageSetup paperSize="9" scale="78" orientation="landscape" r:id="rId1"/>
  <headerFooter>
    <oddFooter>&amp;C&amp;G</oddFooter>
  </headerFooter>
  <drawing r:id="rId2"/>
  <legacyDrawingHF r:id="rId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Y74"/>
  <sheetViews>
    <sheetView zoomScale="90" zoomScaleNormal="90" workbookViewId="0"/>
  </sheetViews>
  <sheetFormatPr baseColWidth="10" defaultColWidth="11.42578125" defaultRowHeight="12.75"/>
  <cols>
    <col min="1" max="1" width="12.5703125" style="3" customWidth="1"/>
    <col min="2" max="14" width="11.42578125" style="3"/>
    <col min="15" max="15" width="14.140625" style="3" customWidth="1"/>
    <col min="16" max="16384" width="11.42578125" style="3"/>
  </cols>
  <sheetData>
    <row r="1" spans="1:25" ht="13.5" thickBot="1">
      <c r="A1" s="1098"/>
      <c r="B1" s="1098"/>
      <c r="C1" s="1098"/>
      <c r="D1" s="1098"/>
      <c r="E1" s="1098"/>
      <c r="F1" s="1098"/>
      <c r="G1" s="1098"/>
      <c r="H1" s="1098"/>
      <c r="I1" s="1098"/>
      <c r="J1" s="1098"/>
      <c r="K1" s="1098"/>
      <c r="L1" s="1098"/>
      <c r="M1" s="1098"/>
      <c r="N1" s="1098"/>
      <c r="O1" s="1098"/>
      <c r="P1" s="1099" t="s">
        <v>491</v>
      </c>
      <c r="R1" s="15"/>
      <c r="T1" s="15"/>
      <c r="U1" s="15"/>
      <c r="V1" s="15"/>
      <c r="W1" s="15"/>
    </row>
    <row r="2" spans="1:25">
      <c r="A2" s="1234" t="s">
        <v>385</v>
      </c>
      <c r="B2" s="1234"/>
      <c r="C2" s="1234"/>
      <c r="D2" s="1234"/>
      <c r="E2" s="1234"/>
      <c r="F2" s="1234"/>
      <c r="G2" s="1234"/>
      <c r="H2" s="1234"/>
      <c r="I2" s="1234"/>
      <c r="J2" s="1234"/>
      <c r="K2" s="1234"/>
      <c r="L2" s="1234"/>
      <c r="M2" s="1234"/>
      <c r="N2" s="1234"/>
      <c r="O2" s="1234"/>
      <c r="P2" s="201"/>
    </row>
    <row r="3" spans="1:25" ht="26.25" customHeight="1">
      <c r="A3" s="1234"/>
      <c r="B3" s="1234"/>
      <c r="C3" s="1234"/>
      <c r="D3" s="1234"/>
      <c r="E3" s="1234"/>
      <c r="F3" s="1234"/>
      <c r="G3" s="1234"/>
      <c r="H3" s="1234"/>
      <c r="I3" s="1234"/>
      <c r="J3" s="1234"/>
      <c r="K3" s="1234"/>
      <c r="L3" s="1234"/>
      <c r="M3" s="1234"/>
      <c r="N3" s="1234"/>
      <c r="O3" s="1234"/>
      <c r="P3" s="112"/>
      <c r="Q3" s="219"/>
    </row>
    <row r="4" spans="1:25">
      <c r="N4" s="4"/>
      <c r="O4" s="31"/>
      <c r="P4" s="220"/>
      <c r="Q4" s="220"/>
      <c r="T4" s="508"/>
      <c r="U4" s="508"/>
      <c r="V4" s="508"/>
      <c r="W4" s="508"/>
      <c r="X4" s="508"/>
      <c r="Y4" s="508"/>
    </row>
    <row r="5" spans="1:25">
      <c r="N5" s="4"/>
      <c r="O5" s="31"/>
      <c r="P5" s="220"/>
      <c r="Q5" s="220"/>
      <c r="T5" s="508"/>
      <c r="U5" s="508"/>
      <c r="V5" s="508"/>
      <c r="W5" s="508"/>
      <c r="X5" s="508"/>
      <c r="Y5" s="508"/>
    </row>
    <row r="6" spans="1:25">
      <c r="A6" s="4"/>
      <c r="B6" s="4"/>
      <c r="N6" s="4"/>
      <c r="O6" s="31"/>
      <c r="P6" s="220"/>
      <c r="Q6" s="220"/>
      <c r="T6" s="508" t="s">
        <v>368</v>
      </c>
      <c r="U6" s="508"/>
      <c r="V6" s="508"/>
      <c r="W6" s="508"/>
      <c r="X6" s="508"/>
      <c r="Y6" s="508"/>
    </row>
    <row r="7" spans="1:25">
      <c r="A7" s="4"/>
      <c r="B7" s="163"/>
      <c r="N7" s="4"/>
      <c r="O7" s="4"/>
      <c r="P7" s="4"/>
      <c r="T7" s="508"/>
      <c r="U7" s="508" t="s">
        <v>380</v>
      </c>
      <c r="V7" s="508" t="s">
        <v>379</v>
      </c>
      <c r="W7" s="508"/>
      <c r="X7" s="508"/>
      <c r="Y7" s="508"/>
    </row>
    <row r="8" spans="1:25">
      <c r="A8" s="4"/>
      <c r="B8" s="161"/>
      <c r="N8" s="4"/>
      <c r="T8" s="508" t="s">
        <v>381</v>
      </c>
      <c r="U8" s="737">
        <v>43543</v>
      </c>
      <c r="V8" s="737">
        <v>144487</v>
      </c>
      <c r="W8" s="738">
        <f>SUM(U8:V8)</f>
        <v>188030</v>
      </c>
      <c r="X8" s="508"/>
      <c r="Y8" s="508"/>
    </row>
    <row r="9" spans="1:25">
      <c r="A9" s="4"/>
      <c r="B9" s="161"/>
      <c r="N9" s="4"/>
      <c r="T9" s="508" t="s">
        <v>382</v>
      </c>
      <c r="U9" s="508">
        <v>9279</v>
      </c>
      <c r="V9" s="508">
        <v>27926</v>
      </c>
      <c r="W9" s="738">
        <f t="shared" ref="W9:W10" si="0">SUM(U9:V9)</f>
        <v>37205</v>
      </c>
      <c r="X9" s="508"/>
      <c r="Y9" s="508"/>
    </row>
    <row r="10" spans="1:25">
      <c r="N10" s="4"/>
      <c r="T10" s="508" t="s">
        <v>383</v>
      </c>
      <c r="U10" s="508">
        <v>1661</v>
      </c>
      <c r="V10" s="508">
        <v>5482</v>
      </c>
      <c r="W10" s="738">
        <f t="shared" si="0"/>
        <v>7143</v>
      </c>
      <c r="X10" s="508"/>
      <c r="Y10" s="508"/>
    </row>
    <row r="11" spans="1:25">
      <c r="N11" s="219"/>
      <c r="T11" s="508"/>
      <c r="U11" s="508"/>
      <c r="V11" s="508"/>
      <c r="W11" s="508"/>
      <c r="X11" s="508"/>
      <c r="Y11" s="508"/>
    </row>
    <row r="12" spans="1:25">
      <c r="N12" s="219"/>
      <c r="T12" s="508"/>
      <c r="U12" s="508" t="s">
        <v>380</v>
      </c>
      <c r="V12" s="508" t="s">
        <v>379</v>
      </c>
      <c r="W12" s="508"/>
      <c r="X12" s="508"/>
      <c r="Y12" s="508"/>
    </row>
    <row r="13" spans="1:25">
      <c r="N13" s="4"/>
      <c r="T13" s="508" t="s">
        <v>381</v>
      </c>
      <c r="U13" s="738">
        <f>+U8/W8*100</f>
        <v>23.157474871031219</v>
      </c>
      <c r="V13" s="738">
        <f>+V8/W8*100</f>
        <v>76.842525128968788</v>
      </c>
      <c r="W13" s="508"/>
      <c r="X13" s="508"/>
      <c r="Y13" s="508"/>
    </row>
    <row r="14" spans="1:25">
      <c r="A14" s="4"/>
      <c r="B14" s="164"/>
      <c r="N14" s="4"/>
      <c r="T14" s="508" t="s">
        <v>382</v>
      </c>
      <c r="U14" s="738">
        <f>+U9/W9*100</f>
        <v>24.940196210186802</v>
      </c>
      <c r="V14" s="738">
        <f>+V9/W9*100</f>
        <v>75.059803789813202</v>
      </c>
      <c r="W14" s="508"/>
      <c r="X14" s="508"/>
      <c r="Y14" s="508"/>
    </row>
    <row r="15" spans="1:25">
      <c r="A15" s="4"/>
      <c r="B15" s="164"/>
      <c r="T15" s="508" t="s">
        <v>383</v>
      </c>
      <c r="U15" s="738">
        <f>+U10/W10*100</f>
        <v>23.253534929301413</v>
      </c>
      <c r="V15" s="738">
        <f>+V10/W10*100</f>
        <v>76.746465070698591</v>
      </c>
      <c r="W15" s="508"/>
      <c r="X15" s="508"/>
      <c r="Y15" s="508"/>
    </row>
    <row r="16" spans="1:25">
      <c r="A16" s="4"/>
      <c r="B16" s="164"/>
      <c r="P16" s="219"/>
      <c r="T16" s="508"/>
      <c r="U16" s="508"/>
      <c r="V16" s="508"/>
      <c r="W16" s="508"/>
      <c r="X16" s="508"/>
      <c r="Y16" s="508"/>
    </row>
    <row r="17" spans="7:25">
      <c r="P17" s="4"/>
      <c r="T17" s="508"/>
      <c r="U17" s="508"/>
      <c r="V17" s="508"/>
      <c r="W17" s="508"/>
      <c r="X17" s="508"/>
      <c r="Y17" s="508"/>
    </row>
    <row r="18" spans="7:25">
      <c r="P18" s="219"/>
      <c r="T18" s="508"/>
      <c r="U18" s="508"/>
      <c r="V18" s="508"/>
      <c r="W18" s="508"/>
      <c r="X18" s="508"/>
      <c r="Y18" s="508"/>
    </row>
    <row r="19" spans="7:25">
      <c r="P19" s="219"/>
      <c r="T19" s="508"/>
      <c r="U19" s="508"/>
      <c r="V19" s="508"/>
      <c r="W19" s="508"/>
      <c r="X19" s="508"/>
      <c r="Y19" s="508"/>
    </row>
    <row r="20" spans="7:25">
      <c r="P20" s="4"/>
      <c r="T20" s="508"/>
      <c r="U20" s="508"/>
      <c r="V20" s="508"/>
      <c r="W20" s="508"/>
      <c r="X20" s="508"/>
      <c r="Y20" s="508"/>
    </row>
    <row r="21" spans="7:25">
      <c r="P21" s="219"/>
      <c r="T21" s="508"/>
      <c r="U21" s="508"/>
      <c r="V21" s="508"/>
      <c r="W21" s="508"/>
      <c r="X21" s="508"/>
      <c r="Y21" s="508"/>
    </row>
    <row r="22" spans="7:25">
      <c r="P22" s="219"/>
      <c r="T22" s="508"/>
      <c r="U22" s="508"/>
      <c r="V22" s="508"/>
      <c r="W22" s="508"/>
      <c r="X22" s="508"/>
      <c r="Y22" s="508"/>
    </row>
    <row r="23" spans="7:25">
      <c r="T23" s="508"/>
      <c r="U23" s="508"/>
      <c r="V23" s="508"/>
      <c r="W23" s="508"/>
      <c r="X23" s="508"/>
      <c r="Y23" s="508"/>
    </row>
    <row r="24" spans="7:25">
      <c r="T24" s="508"/>
      <c r="U24" s="508"/>
      <c r="V24" s="508"/>
      <c r="W24" s="508"/>
      <c r="X24" s="508"/>
      <c r="Y24" s="508"/>
    </row>
    <row r="25" spans="7:25">
      <c r="H25" s="11"/>
      <c r="T25" s="508"/>
      <c r="U25" s="508"/>
      <c r="V25" s="508"/>
      <c r="W25" s="508"/>
      <c r="X25" s="508"/>
      <c r="Y25" s="508"/>
    </row>
    <row r="26" spans="7:25">
      <c r="T26" s="508"/>
      <c r="U26" s="508"/>
      <c r="V26" s="508"/>
      <c r="W26" s="508"/>
      <c r="X26" s="508"/>
      <c r="Y26" s="508"/>
    </row>
    <row r="27" spans="7:25">
      <c r="G27" s="283"/>
      <c r="T27" s="508"/>
      <c r="U27" s="508"/>
      <c r="V27" s="508"/>
      <c r="W27" s="508"/>
      <c r="X27" s="508"/>
      <c r="Y27" s="508"/>
    </row>
    <row r="28" spans="7:25">
      <c r="T28" s="508"/>
      <c r="U28" s="508"/>
      <c r="V28" s="508"/>
      <c r="W28" s="508"/>
      <c r="X28" s="508"/>
      <c r="Y28" s="508"/>
    </row>
    <row r="29" spans="7:25">
      <c r="T29" s="508"/>
      <c r="U29" s="508"/>
      <c r="V29" s="508"/>
      <c r="W29" s="508"/>
      <c r="X29" s="508"/>
      <c r="Y29" s="508"/>
    </row>
    <row r="30" spans="7:25">
      <c r="T30" s="508"/>
      <c r="U30" s="508"/>
      <c r="V30" s="508"/>
      <c r="W30" s="508"/>
      <c r="X30" s="508"/>
      <c r="Y30" s="508"/>
    </row>
    <row r="31" spans="7:25">
      <c r="T31" s="508"/>
      <c r="U31" s="508"/>
      <c r="V31" s="508"/>
      <c r="W31" s="508"/>
      <c r="X31" s="508"/>
      <c r="Y31" s="508"/>
    </row>
    <row r="32" spans="7:25">
      <c r="T32" s="508"/>
      <c r="U32" s="508"/>
      <c r="V32" s="508"/>
      <c r="W32" s="508"/>
      <c r="X32" s="508"/>
      <c r="Y32" s="508"/>
    </row>
    <row r="33" spans="1:25">
      <c r="A33" s="10" t="s">
        <v>11</v>
      </c>
      <c r="T33" s="508"/>
      <c r="U33" s="508"/>
      <c r="V33" s="508"/>
      <c r="W33" s="508"/>
      <c r="X33" s="508"/>
      <c r="Y33" s="508"/>
    </row>
    <row r="34" spans="1:25">
      <c r="T34" s="508"/>
      <c r="U34" s="508"/>
      <c r="V34" s="508"/>
      <c r="W34" s="508"/>
      <c r="X34" s="508"/>
      <c r="Y34" s="508"/>
    </row>
    <row r="35" spans="1:25">
      <c r="T35" s="508"/>
      <c r="U35" s="508"/>
      <c r="V35" s="508"/>
      <c r="W35" s="508"/>
      <c r="X35" s="508"/>
      <c r="Y35" s="508"/>
    </row>
    <row r="36" spans="1:25" ht="18.75" customHeight="1">
      <c r="A36" s="1234" t="s">
        <v>386</v>
      </c>
      <c r="B36" s="1234"/>
      <c r="C36" s="1234"/>
      <c r="D36" s="1234"/>
      <c r="E36" s="1234"/>
      <c r="F36" s="1234"/>
      <c r="G36" s="1234"/>
      <c r="H36" s="1234"/>
      <c r="I36" s="1234"/>
      <c r="J36" s="1234"/>
      <c r="K36" s="1234"/>
      <c r="L36" s="1234"/>
      <c r="M36" s="1234"/>
      <c r="N36" s="1234"/>
      <c r="O36" s="1234"/>
      <c r="P36" s="551"/>
      <c r="T36" s="508"/>
      <c r="U36" s="508"/>
      <c r="V36" s="508"/>
      <c r="W36" s="508"/>
      <c r="X36" s="508"/>
      <c r="Y36" s="508"/>
    </row>
    <row r="37" spans="1:25" ht="13.15" customHeight="1">
      <c r="A37" s="1234"/>
      <c r="B37" s="1234"/>
      <c r="C37" s="1234"/>
      <c r="D37" s="1234"/>
      <c r="E37" s="1234"/>
      <c r="F37" s="1234"/>
      <c r="G37" s="1234"/>
      <c r="H37" s="1234"/>
      <c r="I37" s="1234"/>
      <c r="J37" s="1234"/>
      <c r="K37" s="1234"/>
      <c r="L37" s="1234"/>
      <c r="M37" s="1234"/>
      <c r="N37" s="1234"/>
      <c r="O37" s="1234"/>
      <c r="P37" s="551"/>
      <c r="T37" s="508"/>
      <c r="U37" s="508"/>
      <c r="V37" s="508"/>
      <c r="W37" s="508"/>
      <c r="X37" s="508"/>
      <c r="Y37" s="508"/>
    </row>
    <row r="38" spans="1:25">
      <c r="T38" s="508"/>
      <c r="U38" s="508"/>
      <c r="V38" s="508"/>
      <c r="W38" s="508"/>
      <c r="X38" s="508"/>
      <c r="Y38" s="508"/>
    </row>
    <row r="39" spans="1:25">
      <c r="T39" s="508" t="s">
        <v>384</v>
      </c>
      <c r="U39" s="508"/>
      <c r="V39" s="508"/>
      <c r="W39" s="508"/>
      <c r="X39" s="508"/>
      <c r="Y39" s="508"/>
    </row>
    <row r="40" spans="1:25">
      <c r="T40" s="508"/>
      <c r="U40" s="508" t="s">
        <v>380</v>
      </c>
      <c r="V40" s="508" t="s">
        <v>379</v>
      </c>
      <c r="W40" s="508"/>
      <c r="X40" s="508"/>
      <c r="Y40" s="508"/>
    </row>
    <row r="41" spans="1:25">
      <c r="T41" s="508" t="s">
        <v>381</v>
      </c>
      <c r="U41" s="508">
        <v>3699</v>
      </c>
      <c r="V41" s="508">
        <v>15231</v>
      </c>
      <c r="W41" s="508">
        <f>SUM(U41:V41)</f>
        <v>18930</v>
      </c>
      <c r="X41" s="508"/>
      <c r="Y41" s="508"/>
    </row>
    <row r="42" spans="1:25">
      <c r="T42" s="508" t="s">
        <v>382</v>
      </c>
      <c r="U42" s="508">
        <v>784</v>
      </c>
      <c r="V42" s="508">
        <v>3006</v>
      </c>
      <c r="W42" s="508">
        <f t="shared" ref="W42:W43" si="1">SUM(U42:V42)</f>
        <v>3790</v>
      </c>
      <c r="X42" s="508"/>
      <c r="Y42" s="508"/>
    </row>
    <row r="43" spans="1:25">
      <c r="T43" s="508" t="s">
        <v>383</v>
      </c>
      <c r="U43" s="508">
        <v>254</v>
      </c>
      <c r="V43" s="508">
        <v>1145</v>
      </c>
      <c r="W43" s="508">
        <f t="shared" si="1"/>
        <v>1399</v>
      </c>
      <c r="X43" s="508"/>
      <c r="Y43" s="508"/>
    </row>
    <row r="44" spans="1:25">
      <c r="T44" s="508"/>
      <c r="U44" s="508"/>
      <c r="V44" s="508"/>
      <c r="W44" s="508"/>
      <c r="X44" s="508"/>
      <c r="Y44" s="508"/>
    </row>
    <row r="45" spans="1:25">
      <c r="T45" s="508"/>
      <c r="U45" s="508"/>
      <c r="V45" s="508"/>
      <c r="W45" s="508"/>
      <c r="X45" s="508"/>
      <c r="Y45" s="508"/>
    </row>
    <row r="46" spans="1:25">
      <c r="T46" s="508"/>
      <c r="U46" s="508"/>
      <c r="V46" s="508"/>
      <c r="W46" s="508"/>
      <c r="X46" s="508"/>
      <c r="Y46" s="508"/>
    </row>
    <row r="47" spans="1:25">
      <c r="T47" s="508"/>
      <c r="U47" s="508" t="s">
        <v>380</v>
      </c>
      <c r="V47" s="508" t="s">
        <v>379</v>
      </c>
      <c r="W47" s="508"/>
      <c r="X47" s="508"/>
      <c r="Y47" s="508"/>
    </row>
    <row r="48" spans="1:25">
      <c r="T48" s="508" t="s">
        <v>381</v>
      </c>
      <c r="U48" s="739">
        <f>+U41/W41*100</f>
        <v>19.540412044374008</v>
      </c>
      <c r="V48" s="739">
        <f>+V41/W41*100</f>
        <v>80.459587955625992</v>
      </c>
      <c r="W48" s="508"/>
      <c r="X48" s="508"/>
      <c r="Y48" s="508"/>
    </row>
    <row r="49" spans="20:25">
      <c r="T49" s="508" t="s">
        <v>382</v>
      </c>
      <c r="U49" s="739">
        <f>+U42/W42*100</f>
        <v>20.686015831134565</v>
      </c>
      <c r="V49" s="739">
        <f>+V42/W42*100</f>
        <v>79.313984168865431</v>
      </c>
      <c r="W49" s="508"/>
      <c r="X49" s="508"/>
      <c r="Y49" s="508"/>
    </row>
    <row r="50" spans="20:25">
      <c r="T50" s="508" t="s">
        <v>383</v>
      </c>
      <c r="U50" s="739">
        <f>+U43/W43*100</f>
        <v>18.155825589706932</v>
      </c>
      <c r="V50" s="739">
        <f>+V43/W43*100</f>
        <v>81.844174410293064</v>
      </c>
      <c r="W50" s="508"/>
      <c r="X50" s="508"/>
      <c r="Y50" s="508"/>
    </row>
    <row r="51" spans="20:25">
      <c r="T51" s="508"/>
      <c r="U51" s="508"/>
      <c r="V51" s="508"/>
      <c r="W51" s="508"/>
      <c r="X51" s="508"/>
      <c r="Y51" s="508"/>
    </row>
    <row r="52" spans="20:25">
      <c r="T52" s="508"/>
      <c r="U52" s="508"/>
      <c r="V52" s="508"/>
      <c r="W52" s="508"/>
      <c r="X52" s="508"/>
      <c r="Y52" s="508"/>
    </row>
    <row r="53" spans="20:25">
      <c r="T53" s="508"/>
      <c r="U53" s="508"/>
      <c r="V53" s="508"/>
      <c r="W53" s="508"/>
      <c r="X53" s="508"/>
      <c r="Y53" s="508"/>
    </row>
    <row r="54" spans="20:25">
      <c r="T54" s="508"/>
      <c r="U54" s="508"/>
      <c r="V54" s="508"/>
      <c r="W54" s="508"/>
      <c r="X54" s="508"/>
      <c r="Y54" s="508"/>
    </row>
    <row r="55" spans="20:25">
      <c r="T55" s="508"/>
      <c r="U55" s="508"/>
      <c r="V55" s="508"/>
      <c r="W55" s="508"/>
      <c r="X55" s="508"/>
      <c r="Y55" s="508"/>
    </row>
    <row r="74" spans="1:1">
      <c r="A74" s="10" t="s">
        <v>11</v>
      </c>
    </row>
  </sheetData>
  <mergeCells count="2">
    <mergeCell ref="A2:O3"/>
    <mergeCell ref="A36:O37"/>
  </mergeCells>
  <pageMargins left="0.17" right="0.17" top="0.17" bottom="0.56000000000000005" header="0.31496062992125984" footer="0.17"/>
  <pageSetup paperSize="9" scale="58" orientation="landscape" r:id="rId1"/>
  <headerFooter>
    <oddFooter>&amp;C&amp;G</oddFooter>
  </headerFooter>
  <drawing r:id="rId2"/>
  <legacyDrawingHF r:id="rId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W79"/>
  <sheetViews>
    <sheetView zoomScaleNormal="100" workbookViewId="0"/>
  </sheetViews>
  <sheetFormatPr baseColWidth="10" defaultColWidth="11.42578125" defaultRowHeight="12.75"/>
  <cols>
    <col min="1" max="1" width="2.7109375" style="140" customWidth="1"/>
    <col min="2" max="2" width="17" style="140" customWidth="1"/>
    <col min="3" max="3" width="34.140625" style="140" bestFit="1" customWidth="1"/>
    <col min="4" max="4" width="12.7109375" style="140" bestFit="1" customWidth="1"/>
    <col min="5" max="5" width="12.140625" style="140" bestFit="1" customWidth="1"/>
    <col min="6" max="6" width="13.140625" style="140" bestFit="1" customWidth="1"/>
    <col min="7" max="7" width="15.28515625" style="140" customWidth="1"/>
    <col min="8" max="8" width="13" style="140" customWidth="1"/>
    <col min="9" max="9" width="8.140625" style="140" customWidth="1"/>
    <col min="10" max="10" width="6.7109375" style="140" customWidth="1"/>
    <col min="11" max="11" width="6.5703125" style="140" bestFit="1" customWidth="1"/>
    <col min="12" max="12" width="5.5703125" style="140" bestFit="1" customWidth="1"/>
    <col min="13" max="13" width="4.7109375" style="140" customWidth="1"/>
    <col min="14" max="14" width="16.85546875" style="140" customWidth="1"/>
    <col min="15" max="15" width="15.7109375" style="140" customWidth="1"/>
    <col min="16" max="16384" width="11.42578125" style="140"/>
  </cols>
  <sheetData>
    <row r="1" spans="1:23" s="3" customFormat="1" ht="13.5" thickBot="1">
      <c r="A1" s="1098"/>
      <c r="B1" s="1098"/>
      <c r="C1" s="1098"/>
      <c r="D1" s="1098"/>
      <c r="E1" s="1098"/>
      <c r="F1" s="1098"/>
      <c r="G1" s="1098"/>
      <c r="H1" s="1098"/>
      <c r="I1" s="1098"/>
      <c r="J1" s="1098"/>
      <c r="K1" s="1098"/>
      <c r="L1" s="1099" t="s">
        <v>491</v>
      </c>
      <c r="M1" s="140"/>
      <c r="N1" s="140"/>
      <c r="O1" s="140"/>
      <c r="P1" s="140"/>
      <c r="R1" s="15"/>
      <c r="T1" s="15"/>
      <c r="U1" s="15"/>
      <c r="V1" s="15"/>
      <c r="W1" s="15"/>
    </row>
    <row r="2" spans="1:23" ht="26.25" customHeight="1">
      <c r="B2" s="136" t="s">
        <v>387</v>
      </c>
      <c r="C2" s="137"/>
      <c r="D2" s="138"/>
      <c r="E2" s="138"/>
      <c r="F2" s="139"/>
      <c r="G2" s="138"/>
      <c r="H2" s="138"/>
      <c r="I2" s="138"/>
    </row>
    <row r="3" spans="1:23">
      <c r="B3" s="137"/>
      <c r="C3" s="141"/>
      <c r="D3" s="141"/>
      <c r="E3" s="142"/>
      <c r="F3" s="141"/>
      <c r="G3" s="141"/>
      <c r="H3" s="141"/>
      <c r="I3" s="138"/>
    </row>
    <row r="4" spans="1:23">
      <c r="B4" s="112"/>
      <c r="C4" s="112"/>
      <c r="D4" s="1239" t="s">
        <v>99</v>
      </c>
      <c r="E4" s="1240"/>
      <c r="F4" s="1240"/>
      <c r="G4" s="1240"/>
      <c r="H4" s="1241"/>
      <c r="I4" s="146"/>
      <c r="J4" s="144"/>
      <c r="K4" s="145"/>
      <c r="L4" s="145"/>
      <c r="M4" s="145"/>
      <c r="N4" s="145"/>
      <c r="O4" s="145"/>
      <c r="P4" s="145"/>
      <c r="Q4" s="145"/>
    </row>
    <row r="5" spans="1:23">
      <c r="B5" s="112"/>
      <c r="C5" s="112"/>
      <c r="D5" s="378" t="s">
        <v>2</v>
      </c>
      <c r="E5" s="378" t="s">
        <v>6</v>
      </c>
      <c r="F5" s="378" t="s">
        <v>7</v>
      </c>
      <c r="G5" s="378" t="s">
        <v>10</v>
      </c>
      <c r="H5" s="378" t="s">
        <v>100</v>
      </c>
      <c r="I5" s="146"/>
      <c r="J5" s="147"/>
      <c r="K5" s="148"/>
      <c r="L5" s="149"/>
      <c r="M5" s="150"/>
      <c r="N5" s="149"/>
      <c r="O5" s="151"/>
      <c r="P5" s="149"/>
      <c r="Q5" s="152"/>
    </row>
    <row r="6" spans="1:23" ht="3.75" customHeight="1">
      <c r="B6" s="112"/>
      <c r="C6" s="112"/>
      <c r="D6" s="201"/>
      <c r="E6" s="201"/>
      <c r="F6" s="201"/>
      <c r="G6" s="201"/>
      <c r="H6" s="201"/>
      <c r="I6" s="153"/>
      <c r="J6" s="153"/>
      <c r="K6" s="153"/>
      <c r="L6" s="153"/>
      <c r="M6" s="153"/>
      <c r="N6" s="149"/>
      <c r="O6" s="151"/>
      <c r="P6" s="149"/>
      <c r="Q6" s="152"/>
    </row>
    <row r="7" spans="1:23">
      <c r="B7" s="202" t="s">
        <v>101</v>
      </c>
      <c r="C7" s="203" t="s">
        <v>102</v>
      </c>
      <c r="D7" s="388">
        <f>SUM(E7:H7)</f>
        <v>144152</v>
      </c>
      <c r="E7" s="389">
        <v>110417</v>
      </c>
      <c r="F7" s="389">
        <v>27333</v>
      </c>
      <c r="G7" s="387">
        <v>6212</v>
      </c>
      <c r="H7" s="389">
        <v>190</v>
      </c>
      <c r="I7" s="144"/>
      <c r="J7" s="153"/>
      <c r="K7" s="153"/>
      <c r="L7" s="153"/>
      <c r="M7" s="153"/>
      <c r="N7" s="149"/>
      <c r="O7" s="151"/>
      <c r="P7" s="149"/>
      <c r="Q7" s="152"/>
    </row>
    <row r="8" spans="1:23" ht="2.25" customHeight="1">
      <c r="B8" s="31"/>
      <c r="C8" s="31"/>
      <c r="D8" s="291"/>
      <c r="E8" s="204"/>
      <c r="F8" s="204"/>
      <c r="G8" s="204"/>
      <c r="H8" s="204"/>
      <c r="I8" s="154"/>
      <c r="J8" s="154"/>
      <c r="K8" s="154"/>
      <c r="L8" s="154"/>
      <c r="M8" s="154"/>
      <c r="N8" s="149"/>
      <c r="O8" s="155"/>
      <c r="P8" s="149"/>
      <c r="Q8" s="155"/>
    </row>
    <row r="9" spans="1:23">
      <c r="B9" s="205" t="s">
        <v>103</v>
      </c>
      <c r="C9" s="203" t="s">
        <v>2</v>
      </c>
      <c r="D9" s="392">
        <f t="shared" ref="D9:D17" si="0">SUM(E9:H9)</f>
        <v>23993</v>
      </c>
      <c r="E9" s="393">
        <v>20831</v>
      </c>
      <c r="F9" s="393">
        <v>3039</v>
      </c>
      <c r="G9" s="393">
        <v>123</v>
      </c>
      <c r="H9" s="391" t="s">
        <v>9</v>
      </c>
      <c r="I9" s="144"/>
      <c r="J9" s="153"/>
      <c r="K9" s="153"/>
      <c r="L9" s="153"/>
      <c r="M9" s="153"/>
      <c r="N9" s="149"/>
    </row>
    <row r="10" spans="1:23">
      <c r="B10" s="208"/>
      <c r="C10" s="208" t="s">
        <v>104</v>
      </c>
      <c r="D10" s="394">
        <f t="shared" si="0"/>
        <v>539</v>
      </c>
      <c r="E10" s="746"/>
      <c r="F10" s="740">
        <v>416</v>
      </c>
      <c r="G10" s="746">
        <v>123</v>
      </c>
      <c r="H10" s="741"/>
      <c r="I10" s="144"/>
      <c r="J10" s="153"/>
      <c r="K10" s="153"/>
      <c r="L10" s="153"/>
      <c r="M10" s="153"/>
      <c r="N10" s="4"/>
      <c r="O10" s="4"/>
      <c r="P10" s="4"/>
      <c r="Q10" s="4"/>
      <c r="R10" s="4"/>
      <c r="S10" s="4"/>
      <c r="T10" s="4"/>
      <c r="U10" s="313"/>
      <c r="V10" s="313"/>
    </row>
    <row r="11" spans="1:23">
      <c r="B11" s="210"/>
      <c r="C11" s="208" t="s">
        <v>105</v>
      </c>
      <c r="D11" s="394">
        <f t="shared" si="0"/>
        <v>23454</v>
      </c>
      <c r="E11" s="747">
        <v>20831</v>
      </c>
      <c r="F11" s="742">
        <v>2623</v>
      </c>
      <c r="G11" s="747"/>
      <c r="H11" s="743"/>
      <c r="I11" s="153"/>
      <c r="J11" s="153"/>
      <c r="K11" s="153"/>
      <c r="L11" s="153"/>
      <c r="M11" s="153"/>
      <c r="N11" s="4"/>
      <c r="O11" s="4"/>
      <c r="P11" s="4"/>
      <c r="Q11" s="4"/>
      <c r="R11" s="4"/>
      <c r="S11" s="4"/>
      <c r="T11" s="4"/>
      <c r="U11" s="313"/>
      <c r="V11" s="313"/>
    </row>
    <row r="12" spans="1:23">
      <c r="B12" s="205" t="s">
        <v>106</v>
      </c>
      <c r="C12" s="203" t="s">
        <v>2</v>
      </c>
      <c r="D12" s="351">
        <f t="shared" si="0"/>
        <v>54131</v>
      </c>
      <c r="E12" s="393">
        <v>38795</v>
      </c>
      <c r="F12" s="403">
        <v>13860</v>
      </c>
      <c r="G12" s="393">
        <v>1286</v>
      </c>
      <c r="H12" s="406">
        <v>190</v>
      </c>
      <c r="I12" s="144"/>
      <c r="J12" s="153"/>
      <c r="K12" s="153"/>
      <c r="L12" s="153"/>
      <c r="M12" s="153"/>
      <c r="N12" s="4"/>
      <c r="O12" s="4"/>
      <c r="P12" s="4"/>
      <c r="Q12" s="749"/>
      <c r="R12" s="749"/>
      <c r="S12" s="749"/>
      <c r="T12" s="749"/>
      <c r="U12" s="313"/>
      <c r="V12" s="313"/>
    </row>
    <row r="13" spans="1:23">
      <c r="B13" s="208"/>
      <c r="C13" s="208" t="s">
        <v>104</v>
      </c>
      <c r="D13" s="394">
        <f t="shared" si="0"/>
        <v>2439</v>
      </c>
      <c r="E13" s="747">
        <v>444</v>
      </c>
      <c r="F13" s="742">
        <v>709</v>
      </c>
      <c r="G13" s="747">
        <v>1286</v>
      </c>
      <c r="H13" s="743"/>
      <c r="I13" s="144"/>
      <c r="J13" s="153"/>
      <c r="K13" s="153"/>
      <c r="L13" s="153"/>
      <c r="M13" s="153"/>
      <c r="N13" s="4"/>
      <c r="O13" s="4"/>
      <c r="P13" s="4"/>
      <c r="Q13" s="4"/>
      <c r="R13" s="4"/>
      <c r="S13" s="4"/>
      <c r="T13" s="4"/>
      <c r="U13" s="313"/>
      <c r="V13" s="313"/>
    </row>
    <row r="14" spans="1:23">
      <c r="B14" s="210"/>
      <c r="C14" s="208" t="s">
        <v>105</v>
      </c>
      <c r="D14" s="394">
        <f t="shared" si="0"/>
        <v>51692</v>
      </c>
      <c r="E14" s="747">
        <v>38351</v>
      </c>
      <c r="F14" s="742">
        <v>13151</v>
      </c>
      <c r="G14" s="747"/>
      <c r="H14" s="743">
        <v>190</v>
      </c>
      <c r="I14" s="153"/>
      <c r="J14" s="153"/>
      <c r="K14" s="153"/>
      <c r="L14" s="153"/>
      <c r="M14" s="153"/>
      <c r="N14" s="4"/>
      <c r="O14" s="4"/>
      <c r="P14" s="4"/>
      <c r="Q14" s="749"/>
      <c r="R14" s="749"/>
      <c r="S14" s="749"/>
      <c r="T14" s="749"/>
      <c r="U14" s="313"/>
      <c r="V14" s="313"/>
    </row>
    <row r="15" spans="1:23">
      <c r="B15" s="211" t="s">
        <v>107</v>
      </c>
      <c r="C15" s="203" t="s">
        <v>2</v>
      </c>
      <c r="D15" s="351">
        <f t="shared" si="0"/>
        <v>66028</v>
      </c>
      <c r="E15" s="393">
        <v>50791</v>
      </c>
      <c r="F15" s="403">
        <v>10434</v>
      </c>
      <c r="G15" s="393">
        <v>4803</v>
      </c>
      <c r="H15" s="397" t="s">
        <v>9</v>
      </c>
      <c r="I15" s="144"/>
      <c r="J15" s="153"/>
      <c r="K15" s="153"/>
      <c r="L15" s="153"/>
      <c r="M15" s="153"/>
      <c r="N15" s="4"/>
      <c r="O15" s="4"/>
      <c r="P15" s="4"/>
      <c r="Q15" s="749"/>
      <c r="R15" s="749"/>
      <c r="S15" s="749"/>
      <c r="T15" s="749"/>
      <c r="U15" s="313"/>
      <c r="V15" s="313"/>
    </row>
    <row r="16" spans="1:23">
      <c r="B16" s="208"/>
      <c r="C16" s="208" t="s">
        <v>104</v>
      </c>
      <c r="D16" s="394">
        <f t="shared" si="0"/>
        <v>6979</v>
      </c>
      <c r="E16" s="747">
        <v>965</v>
      </c>
      <c r="F16" s="742">
        <v>1211</v>
      </c>
      <c r="G16" s="747">
        <v>4803</v>
      </c>
      <c r="H16" s="743"/>
      <c r="I16" s="144"/>
      <c r="J16" s="153"/>
      <c r="K16" s="153"/>
      <c r="L16" s="153"/>
      <c r="M16" s="153"/>
      <c r="N16" s="4"/>
      <c r="O16" s="4"/>
      <c r="P16" s="4"/>
      <c r="Q16" s="749"/>
      <c r="R16" s="749"/>
      <c r="S16" s="749"/>
      <c r="T16" s="749"/>
      <c r="U16" s="313"/>
      <c r="V16" s="313"/>
    </row>
    <row r="17" spans="2:23">
      <c r="B17" s="210"/>
      <c r="C17" s="210" t="s">
        <v>105</v>
      </c>
      <c r="D17" s="437">
        <f t="shared" si="0"/>
        <v>59049</v>
      </c>
      <c r="E17" s="748">
        <v>49826</v>
      </c>
      <c r="F17" s="744">
        <v>9223</v>
      </c>
      <c r="G17" s="748"/>
      <c r="H17" s="745"/>
      <c r="N17" s="4"/>
      <c r="O17" s="4"/>
      <c r="P17" s="4"/>
      <c r="Q17" s="749"/>
      <c r="R17" s="749"/>
      <c r="S17" s="749"/>
      <c r="T17" s="749"/>
      <c r="U17" s="313"/>
      <c r="V17" s="313"/>
    </row>
    <row r="18" spans="2:23">
      <c r="B18" s="10" t="s">
        <v>11</v>
      </c>
      <c r="C18" s="156"/>
      <c r="D18" s="138"/>
      <c r="E18" s="138"/>
      <c r="F18" s="157"/>
      <c r="G18" s="143"/>
      <c r="H18" s="157"/>
      <c r="I18" s="157"/>
      <c r="N18" s="313"/>
      <c r="O18" s="313"/>
      <c r="P18" s="313"/>
      <c r="Q18" s="313"/>
      <c r="R18" s="313"/>
      <c r="S18" s="750"/>
      <c r="T18" s="313"/>
      <c r="U18" s="313"/>
      <c r="V18" s="313"/>
    </row>
    <row r="19" spans="2:23">
      <c r="B19" s="10"/>
      <c r="C19" s="156"/>
      <c r="D19" s="138"/>
      <c r="E19" s="138"/>
      <c r="F19" s="157"/>
      <c r="G19" s="143"/>
      <c r="H19" s="157"/>
      <c r="I19" s="157"/>
      <c r="N19" s="313"/>
      <c r="O19" s="313"/>
      <c r="P19" s="313"/>
      <c r="Q19" s="313"/>
      <c r="R19" s="313"/>
      <c r="S19" s="318"/>
      <c r="T19" s="313"/>
      <c r="U19" s="313"/>
      <c r="V19" s="313"/>
    </row>
    <row r="20" spans="2:23">
      <c r="B20" s="158"/>
      <c r="C20" s="156"/>
      <c r="D20" s="138"/>
      <c r="E20" s="138"/>
      <c r="F20" s="157"/>
      <c r="G20" s="143"/>
      <c r="H20" s="157"/>
      <c r="I20" s="157"/>
    </row>
    <row r="21" spans="2:23" ht="15">
      <c r="B21" s="136" t="s">
        <v>388</v>
      </c>
      <c r="C21" s="137"/>
      <c r="D21" s="138"/>
      <c r="E21" s="138"/>
      <c r="F21" s="139"/>
      <c r="G21" s="138"/>
      <c r="H21" s="138"/>
      <c r="I21" s="138"/>
    </row>
    <row r="22" spans="2:23">
      <c r="B22" s="141"/>
      <c r="C22" s="141"/>
      <c r="D22" s="141"/>
      <c r="E22" s="141"/>
      <c r="F22" s="141"/>
      <c r="G22" s="141"/>
      <c r="H22" s="141"/>
      <c r="S22" s="302"/>
      <c r="T22" s="302"/>
    </row>
    <row r="23" spans="2:23" ht="12.75" customHeight="1">
      <c r="B23" s="112"/>
      <c r="C23" s="112"/>
      <c r="D23" s="1242" t="s">
        <v>99</v>
      </c>
      <c r="E23" s="1243"/>
      <c r="F23" s="1243"/>
      <c r="G23" s="1243"/>
      <c r="H23" s="1244"/>
      <c r="S23" s="302"/>
      <c r="T23" s="302"/>
    </row>
    <row r="24" spans="2:23" s="159" customFormat="1" ht="12.75" customHeight="1">
      <c r="B24" s="112"/>
      <c r="C24" s="112"/>
      <c r="D24" s="214" t="s">
        <v>2</v>
      </c>
      <c r="E24" s="214" t="s">
        <v>6</v>
      </c>
      <c r="F24" s="214" t="s">
        <v>7</v>
      </c>
      <c r="G24" s="214" t="s">
        <v>10</v>
      </c>
      <c r="H24" s="214" t="s">
        <v>100</v>
      </c>
      <c r="S24" s="302"/>
      <c r="T24" s="302"/>
    </row>
    <row r="25" spans="2:23" s="159" customFormat="1" ht="3.75" customHeight="1">
      <c r="B25" s="112"/>
      <c r="C25" s="112"/>
      <c r="D25" s="215"/>
      <c r="E25" s="215"/>
      <c r="F25" s="215"/>
      <c r="G25" s="215"/>
      <c r="H25" s="215"/>
      <c r="S25" s="302"/>
      <c r="T25" s="302"/>
    </row>
    <row r="26" spans="2:23">
      <c r="B26" s="1026" t="s">
        <v>101</v>
      </c>
      <c r="C26" s="1026" t="s">
        <v>108</v>
      </c>
      <c r="D26" s="216">
        <f>+D28+D31+D34</f>
        <v>36710</v>
      </c>
      <c r="E26" s="389">
        <f>+E28+E31+E34</f>
        <v>25978</v>
      </c>
      <c r="F26" s="389">
        <f>+F28+F31+F34</f>
        <v>8887</v>
      </c>
      <c r="G26" s="389">
        <f>+G28+G31+G34</f>
        <v>1845</v>
      </c>
      <c r="H26" s="758" t="s">
        <v>9</v>
      </c>
      <c r="J26" s="147"/>
      <c r="N26" s="305"/>
      <c r="O26" s="305"/>
      <c r="P26" s="305"/>
      <c r="Q26" s="305"/>
      <c r="R26" s="305"/>
      <c r="S26" s="762"/>
      <c r="T26" s="762"/>
      <c r="U26" s="305"/>
      <c r="V26" s="305"/>
      <c r="W26" s="305"/>
    </row>
    <row r="27" spans="2:23" ht="3" customHeight="1">
      <c r="B27" s="112"/>
      <c r="C27" s="112"/>
      <c r="D27" s="217"/>
      <c r="E27" s="404"/>
      <c r="F27" s="404"/>
      <c r="G27" s="404"/>
      <c r="H27" s="759"/>
      <c r="J27" s="147"/>
      <c r="N27" s="305"/>
      <c r="O27" s="305"/>
      <c r="P27" s="305"/>
      <c r="Q27" s="305"/>
      <c r="R27" s="305"/>
      <c r="S27" s="762"/>
      <c r="T27" s="762"/>
      <c r="U27" s="305"/>
      <c r="V27" s="305"/>
      <c r="W27" s="305"/>
    </row>
    <row r="28" spans="2:23">
      <c r="B28" s="205" t="s">
        <v>103</v>
      </c>
      <c r="C28" s="205" t="s">
        <v>2</v>
      </c>
      <c r="D28" s="402">
        <f>+SUM(E28:H28)</f>
        <v>4874</v>
      </c>
      <c r="E28" s="390">
        <v>4007</v>
      </c>
      <c r="F28" s="399">
        <v>832</v>
      </c>
      <c r="G28" s="393">
        <v>35</v>
      </c>
      <c r="H28" s="397" t="s">
        <v>9</v>
      </c>
      <c r="I28" s="160"/>
      <c r="J28" s="160"/>
      <c r="N28" s="3"/>
      <c r="O28" s="3"/>
      <c r="P28" s="3"/>
      <c r="Q28" s="3"/>
      <c r="R28" s="3"/>
      <c r="S28" s="3"/>
      <c r="T28" s="3"/>
      <c r="U28" s="305"/>
      <c r="V28" s="305"/>
      <c r="W28" s="305"/>
    </row>
    <row r="29" spans="2:23">
      <c r="B29" s="208"/>
      <c r="C29" s="208" t="s">
        <v>109</v>
      </c>
      <c r="D29" s="400">
        <f t="shared" ref="D29:D36" si="1">+SUM(E29:H29)</f>
        <v>272</v>
      </c>
      <c r="E29" s="755"/>
      <c r="F29" s="4">
        <v>237</v>
      </c>
      <c r="G29" s="755">
        <v>35</v>
      </c>
      <c r="H29" s="298"/>
      <c r="N29" s="3"/>
      <c r="O29" s="3"/>
      <c r="P29" s="3"/>
      <c r="Q29" s="3"/>
      <c r="R29" s="3"/>
      <c r="S29" s="3"/>
      <c r="T29" s="3"/>
      <c r="U29" s="305"/>
      <c r="V29" s="305"/>
      <c r="W29" s="305"/>
    </row>
    <row r="30" spans="2:23" s="159" customFormat="1">
      <c r="B30" s="210"/>
      <c r="C30" s="210" t="s">
        <v>105</v>
      </c>
      <c r="D30" s="400">
        <f t="shared" si="1"/>
        <v>4602</v>
      </c>
      <c r="E30" s="756">
        <v>4007</v>
      </c>
      <c r="F30" s="749">
        <v>595</v>
      </c>
      <c r="G30" s="756"/>
      <c r="H30" s="760"/>
      <c r="J30" s="140"/>
      <c r="N30" s="3"/>
      <c r="O30" s="3"/>
      <c r="P30" s="3"/>
      <c r="Q30" s="3"/>
      <c r="R30" s="3"/>
      <c r="S30" s="3"/>
      <c r="T30" s="3"/>
      <c r="U30" s="313"/>
      <c r="V30" s="313"/>
      <c r="W30" s="313"/>
    </row>
    <row r="31" spans="2:23">
      <c r="B31" s="205" t="s">
        <v>110</v>
      </c>
      <c r="C31" s="205" t="s">
        <v>2</v>
      </c>
      <c r="D31" s="402">
        <f t="shared" si="1"/>
        <v>14244</v>
      </c>
      <c r="E31" s="390">
        <v>9216</v>
      </c>
      <c r="F31" s="403">
        <v>4528</v>
      </c>
      <c r="G31" s="393">
        <v>500</v>
      </c>
      <c r="H31" s="397" t="s">
        <v>9</v>
      </c>
      <c r="I31" s="162"/>
      <c r="N31" s="3"/>
      <c r="O31" s="3"/>
      <c r="P31" s="3"/>
      <c r="Q31" s="11"/>
      <c r="R31" s="11"/>
      <c r="S31" s="11"/>
      <c r="T31" s="11"/>
      <c r="U31" s="305"/>
      <c r="V31" s="305"/>
      <c r="W31" s="305"/>
    </row>
    <row r="32" spans="2:23">
      <c r="B32" s="208"/>
      <c r="C32" s="208" t="s">
        <v>109</v>
      </c>
      <c r="D32" s="400">
        <f t="shared" si="1"/>
        <v>997</v>
      </c>
      <c r="E32" s="756">
        <v>212</v>
      </c>
      <c r="F32" s="749">
        <v>285</v>
      </c>
      <c r="G32" s="756">
        <v>500</v>
      </c>
      <c r="H32" s="760"/>
      <c r="N32" s="3"/>
      <c r="O32" s="3"/>
      <c r="P32" s="3"/>
      <c r="Q32" s="3"/>
      <c r="R32" s="3"/>
      <c r="S32" s="3"/>
      <c r="T32" s="3"/>
      <c r="U32" s="305"/>
      <c r="V32" s="305"/>
      <c r="W32" s="305"/>
    </row>
    <row r="33" spans="2:23">
      <c r="B33" s="210"/>
      <c r="C33" s="210" t="s">
        <v>105</v>
      </c>
      <c r="D33" s="400">
        <f t="shared" si="1"/>
        <v>13247</v>
      </c>
      <c r="E33" s="756">
        <v>9004</v>
      </c>
      <c r="F33" s="749">
        <v>4243</v>
      </c>
      <c r="G33" s="756"/>
      <c r="H33" s="760">
        <v>0</v>
      </c>
      <c r="N33" s="3"/>
      <c r="O33" s="3"/>
      <c r="P33" s="3"/>
      <c r="Q33" s="11"/>
      <c r="R33" s="11"/>
      <c r="S33" s="11"/>
      <c r="T33" s="11"/>
      <c r="U33" s="305"/>
      <c r="V33" s="305"/>
      <c r="W33" s="305"/>
    </row>
    <row r="34" spans="2:23">
      <c r="B34" s="205" t="s">
        <v>111</v>
      </c>
      <c r="C34" s="205" t="s">
        <v>2</v>
      </c>
      <c r="D34" s="402">
        <f t="shared" si="1"/>
        <v>17592</v>
      </c>
      <c r="E34" s="390">
        <v>12755</v>
      </c>
      <c r="F34" s="403">
        <v>3527</v>
      </c>
      <c r="G34" s="393">
        <v>1310</v>
      </c>
      <c r="H34" s="397" t="s">
        <v>9</v>
      </c>
      <c r="N34" s="3"/>
      <c r="O34" s="3"/>
      <c r="P34" s="3"/>
      <c r="Q34" s="11"/>
      <c r="R34" s="11"/>
      <c r="S34" s="11"/>
      <c r="T34" s="11"/>
      <c r="U34" s="305"/>
      <c r="V34" s="305"/>
      <c r="W34" s="305"/>
    </row>
    <row r="35" spans="2:23">
      <c r="B35" s="208"/>
      <c r="C35" s="208" t="s">
        <v>109</v>
      </c>
      <c r="D35" s="400">
        <f t="shared" si="1"/>
        <v>2190</v>
      </c>
      <c r="E35" s="756">
        <v>398</v>
      </c>
      <c r="F35" s="749">
        <v>482</v>
      </c>
      <c r="G35" s="756">
        <v>1310</v>
      </c>
      <c r="H35" s="298"/>
      <c r="N35" s="3"/>
      <c r="O35" s="3"/>
      <c r="P35" s="3"/>
      <c r="Q35" s="11"/>
      <c r="R35" s="11"/>
      <c r="S35" s="11"/>
      <c r="T35" s="11"/>
      <c r="U35" s="305"/>
      <c r="V35" s="305"/>
      <c r="W35" s="305"/>
    </row>
    <row r="36" spans="2:23">
      <c r="B36" s="210"/>
      <c r="C36" s="210" t="s">
        <v>105</v>
      </c>
      <c r="D36" s="401">
        <f t="shared" si="1"/>
        <v>15402</v>
      </c>
      <c r="E36" s="757">
        <v>12357</v>
      </c>
      <c r="F36" s="753">
        <v>3045</v>
      </c>
      <c r="G36" s="757"/>
      <c r="H36" s="761"/>
      <c r="N36" s="3"/>
      <c r="O36" s="3"/>
      <c r="P36" s="3"/>
      <c r="Q36" s="11"/>
      <c r="R36" s="11"/>
      <c r="S36" s="11"/>
      <c r="T36" s="3"/>
      <c r="U36" s="305"/>
      <c r="V36" s="305"/>
      <c r="W36" s="305"/>
    </row>
    <row r="37" spans="2:23" ht="9.75" customHeight="1">
      <c r="B37" s="141"/>
      <c r="C37" s="141"/>
      <c r="D37" s="141"/>
      <c r="E37" s="141"/>
      <c r="F37" s="141"/>
      <c r="G37" s="141"/>
      <c r="H37" s="141"/>
      <c r="N37" s="305"/>
      <c r="O37" s="305"/>
      <c r="P37" s="305"/>
      <c r="Q37" s="305"/>
      <c r="R37" s="305"/>
      <c r="S37" s="763"/>
      <c r="T37" s="762"/>
      <c r="U37" s="305"/>
      <c r="V37" s="305"/>
      <c r="W37" s="305"/>
    </row>
    <row r="38" spans="2:23">
      <c r="B38" s="10" t="s">
        <v>11</v>
      </c>
      <c r="N38" s="305"/>
      <c r="O38" s="305"/>
      <c r="P38" s="305"/>
      <c r="Q38" s="305"/>
      <c r="R38" s="305"/>
      <c r="S38" s="307"/>
      <c r="T38" s="305"/>
      <c r="U38" s="305"/>
      <c r="V38" s="305"/>
      <c r="W38" s="305"/>
    </row>
    <row r="41" spans="2:23" ht="15">
      <c r="B41" s="136" t="s">
        <v>389</v>
      </c>
      <c r="C41" s="137"/>
      <c r="D41" s="138"/>
      <c r="E41" s="138"/>
      <c r="F41" s="139"/>
      <c r="G41" s="138"/>
      <c r="H41" s="138"/>
    </row>
    <row r="42" spans="2:23">
      <c r="B42" s="141"/>
      <c r="C42" s="141"/>
      <c r="D42" s="141"/>
      <c r="E42" s="141"/>
      <c r="F42" s="141"/>
      <c r="G42" s="141"/>
      <c r="H42" s="141"/>
    </row>
    <row r="43" spans="2:23">
      <c r="B43" s="112"/>
      <c r="C43" s="112"/>
      <c r="D43" s="1242" t="s">
        <v>99</v>
      </c>
      <c r="E43" s="1243"/>
      <c r="F43" s="1243"/>
      <c r="G43" s="1243"/>
      <c r="H43" s="1244"/>
    </row>
    <row r="44" spans="2:23">
      <c r="B44" s="112"/>
      <c r="C44" s="112"/>
      <c r="D44" s="214" t="s">
        <v>2</v>
      </c>
      <c r="E44" s="214" t="s">
        <v>6</v>
      </c>
      <c r="F44" s="214" t="s">
        <v>7</v>
      </c>
      <c r="G44" s="214" t="s">
        <v>10</v>
      </c>
      <c r="H44" s="214" t="s">
        <v>100</v>
      </c>
    </row>
    <row r="45" spans="2:23" ht="3" customHeight="1">
      <c r="B45" s="112"/>
      <c r="C45" s="112"/>
      <c r="D45" s="215"/>
      <c r="E45" s="215"/>
      <c r="F45" s="215"/>
      <c r="G45" s="215"/>
      <c r="H45" s="215"/>
    </row>
    <row r="46" spans="2:23">
      <c r="B46" s="1026" t="s">
        <v>101</v>
      </c>
      <c r="C46" s="1026" t="s">
        <v>108</v>
      </c>
      <c r="D46" s="388">
        <f>+D48+D51+D54</f>
        <v>13617</v>
      </c>
      <c r="E46" s="389">
        <f>+E48+E51+E54</f>
        <v>8660</v>
      </c>
      <c r="F46" s="389">
        <f>+F48+F51+F54</f>
        <v>3340</v>
      </c>
      <c r="G46" s="216">
        <f>+G48+G51+G54</f>
        <v>1585</v>
      </c>
      <c r="H46" s="216">
        <v>32</v>
      </c>
    </row>
    <row r="47" spans="2:23" ht="5.25" customHeight="1">
      <c r="B47" s="112"/>
      <c r="C47" s="112"/>
      <c r="D47" s="141"/>
      <c r="E47" s="217"/>
      <c r="F47" s="218"/>
      <c r="G47" s="218"/>
      <c r="H47" s="218"/>
      <c r="N47" s="305"/>
      <c r="O47" s="305"/>
      <c r="P47" s="305"/>
      <c r="Q47" s="305"/>
      <c r="R47" s="305"/>
      <c r="S47" s="305"/>
      <c r="T47" s="305"/>
      <c r="U47" s="305"/>
    </row>
    <row r="48" spans="2:23">
      <c r="B48" s="205" t="s">
        <v>103</v>
      </c>
      <c r="C48" s="205" t="s">
        <v>2</v>
      </c>
      <c r="D48" s="351">
        <f t="shared" ref="D48:D56" si="2">SUM(E48:H48)</f>
        <v>2176</v>
      </c>
      <c r="E48" s="390">
        <v>1915</v>
      </c>
      <c r="F48" s="399">
        <v>254</v>
      </c>
      <c r="G48" s="393">
        <v>7</v>
      </c>
      <c r="H48" s="397" t="s">
        <v>9</v>
      </c>
      <c r="N48" s="3"/>
      <c r="O48" s="3"/>
      <c r="P48" s="3"/>
      <c r="Q48" s="3"/>
      <c r="R48" s="3"/>
      <c r="S48" s="3"/>
      <c r="T48" s="3"/>
      <c r="U48" s="305"/>
    </row>
    <row r="49" spans="2:21">
      <c r="B49" s="208"/>
      <c r="C49" s="208" t="s">
        <v>109</v>
      </c>
      <c r="D49" s="394">
        <f t="shared" si="2"/>
        <v>19</v>
      </c>
      <c r="E49" s="755"/>
      <c r="F49" s="4">
        <v>12</v>
      </c>
      <c r="G49" s="755">
        <v>7</v>
      </c>
      <c r="H49" s="751"/>
      <c r="N49" s="3"/>
      <c r="O49" s="3"/>
      <c r="P49" s="3"/>
      <c r="Q49" s="3"/>
      <c r="R49" s="3"/>
      <c r="S49" s="3"/>
      <c r="T49" s="3"/>
      <c r="U49" s="305"/>
    </row>
    <row r="50" spans="2:21">
      <c r="B50" s="210"/>
      <c r="C50" s="210" t="s">
        <v>105</v>
      </c>
      <c r="D50" s="394">
        <f t="shared" si="2"/>
        <v>2157</v>
      </c>
      <c r="E50" s="756">
        <v>1915</v>
      </c>
      <c r="F50" s="749">
        <v>242</v>
      </c>
      <c r="G50" s="756"/>
      <c r="H50" s="752"/>
      <c r="N50" s="3"/>
      <c r="O50" s="3"/>
      <c r="P50" s="3"/>
      <c r="Q50" s="3"/>
      <c r="R50" s="3"/>
      <c r="S50" s="3"/>
      <c r="T50" s="3"/>
      <c r="U50" s="305"/>
    </row>
    <row r="51" spans="2:21">
      <c r="B51" s="205" t="s">
        <v>110</v>
      </c>
      <c r="C51" s="205" t="s">
        <v>2</v>
      </c>
      <c r="D51" s="351">
        <f t="shared" si="2"/>
        <v>3228</v>
      </c>
      <c r="E51" s="390">
        <v>1705</v>
      </c>
      <c r="F51" s="403">
        <v>1417</v>
      </c>
      <c r="G51" s="393">
        <v>74</v>
      </c>
      <c r="H51" s="397">
        <v>32</v>
      </c>
      <c r="N51" s="3"/>
      <c r="O51" s="3"/>
      <c r="P51" s="3"/>
      <c r="Q51" s="11"/>
      <c r="R51" s="11"/>
      <c r="S51" s="11"/>
      <c r="T51" s="11"/>
      <c r="U51" s="305"/>
    </row>
    <row r="52" spans="2:21">
      <c r="B52" s="208"/>
      <c r="C52" s="208" t="s">
        <v>109</v>
      </c>
      <c r="D52" s="394">
        <f t="shared" si="2"/>
        <v>204</v>
      </c>
      <c r="E52" s="756">
        <v>72</v>
      </c>
      <c r="F52" s="749">
        <v>58</v>
      </c>
      <c r="G52" s="756">
        <v>74</v>
      </c>
      <c r="H52" s="752"/>
      <c r="N52" s="3"/>
      <c r="O52" s="3"/>
      <c r="P52" s="3"/>
      <c r="Q52" s="3"/>
      <c r="R52" s="3"/>
      <c r="S52" s="3"/>
      <c r="T52" s="3"/>
      <c r="U52" s="305"/>
    </row>
    <row r="53" spans="2:21">
      <c r="B53" s="210"/>
      <c r="C53" s="210" t="s">
        <v>105</v>
      </c>
      <c r="D53" s="394">
        <f t="shared" si="2"/>
        <v>3024</v>
      </c>
      <c r="E53" s="756">
        <v>1633</v>
      </c>
      <c r="F53" s="749">
        <v>1359</v>
      </c>
      <c r="G53" s="756"/>
      <c r="H53" s="752">
        <v>32</v>
      </c>
      <c r="N53" s="3"/>
      <c r="O53" s="3"/>
      <c r="P53" s="3"/>
      <c r="Q53" s="11"/>
      <c r="R53" s="11"/>
      <c r="S53" s="11"/>
      <c r="T53" s="11"/>
      <c r="U53" s="305"/>
    </row>
    <row r="54" spans="2:21">
      <c r="B54" s="205" t="s">
        <v>111</v>
      </c>
      <c r="C54" s="205" t="s">
        <v>2</v>
      </c>
      <c r="D54" s="351">
        <f t="shared" si="2"/>
        <v>8213</v>
      </c>
      <c r="E54" s="390">
        <v>5040</v>
      </c>
      <c r="F54" s="403">
        <v>1669</v>
      </c>
      <c r="G54" s="393">
        <v>1504</v>
      </c>
      <c r="H54" s="397" t="s">
        <v>9</v>
      </c>
      <c r="N54" s="3"/>
      <c r="O54" s="3"/>
      <c r="P54" s="3"/>
      <c r="Q54" s="11"/>
      <c r="R54" s="11"/>
      <c r="S54" s="11"/>
      <c r="T54" s="11"/>
      <c r="U54" s="305"/>
    </row>
    <row r="55" spans="2:21">
      <c r="B55" s="208"/>
      <c r="C55" s="208" t="s">
        <v>109</v>
      </c>
      <c r="D55" s="394">
        <f t="shared" si="2"/>
        <v>1952</v>
      </c>
      <c r="E55" s="756">
        <v>217</v>
      </c>
      <c r="F55" s="749">
        <v>231</v>
      </c>
      <c r="G55" s="756">
        <v>1504</v>
      </c>
      <c r="H55" s="752"/>
      <c r="N55" s="3"/>
      <c r="O55" s="3"/>
      <c r="P55" s="3"/>
      <c r="Q55" s="11"/>
      <c r="R55" s="11"/>
      <c r="S55" s="11"/>
      <c r="T55" s="11"/>
      <c r="U55" s="305"/>
    </row>
    <row r="56" spans="2:21">
      <c r="B56" s="210"/>
      <c r="C56" s="210" t="s">
        <v>105</v>
      </c>
      <c r="D56" s="437">
        <f t="shared" si="2"/>
        <v>6261</v>
      </c>
      <c r="E56" s="757">
        <v>4823</v>
      </c>
      <c r="F56" s="753">
        <v>1438</v>
      </c>
      <c r="G56" s="757"/>
      <c r="H56" s="754"/>
      <c r="N56" s="3"/>
      <c r="O56" s="3"/>
      <c r="P56" s="3"/>
      <c r="Q56" s="11"/>
      <c r="R56" s="11"/>
      <c r="S56" s="11"/>
      <c r="T56" s="11"/>
      <c r="U56" s="305"/>
    </row>
    <row r="57" spans="2:21">
      <c r="B57" s="141"/>
      <c r="C57" s="141"/>
      <c r="D57" s="141"/>
      <c r="E57" s="141"/>
      <c r="F57" s="141"/>
      <c r="G57" s="141"/>
      <c r="H57" s="141"/>
      <c r="N57" s="305"/>
      <c r="O57" s="305"/>
      <c r="P57" s="305"/>
      <c r="Q57" s="305"/>
      <c r="R57" s="305"/>
      <c r="S57" s="305"/>
      <c r="T57" s="305"/>
      <c r="U57" s="305"/>
    </row>
    <row r="58" spans="2:21">
      <c r="B58" s="10" t="s">
        <v>11</v>
      </c>
      <c r="N58" s="305"/>
      <c r="O58" s="305"/>
      <c r="P58" s="305"/>
      <c r="Q58" s="305"/>
      <c r="R58" s="305"/>
      <c r="S58" s="305"/>
      <c r="T58" s="305"/>
      <c r="U58" s="305"/>
    </row>
    <row r="62" spans="2:21">
      <c r="E62" s="287"/>
      <c r="F62" s="288"/>
      <c r="G62" s="288"/>
      <c r="H62" s="288"/>
      <c r="I62" s="287"/>
    </row>
    <row r="63" spans="2:21">
      <c r="H63" s="160"/>
      <c r="I63" s="160"/>
    </row>
    <row r="66" spans="2:9">
      <c r="E66" s="302"/>
      <c r="F66" s="302"/>
      <c r="G66" s="302"/>
      <c r="H66" s="302"/>
      <c r="I66" s="302"/>
    </row>
    <row r="67" spans="2:9">
      <c r="E67" s="302"/>
      <c r="F67" s="302"/>
      <c r="G67" s="302"/>
      <c r="H67" s="302"/>
      <c r="I67" s="302"/>
    </row>
    <row r="68" spans="2:9">
      <c r="B68" s="159"/>
      <c r="C68" s="159"/>
      <c r="D68" s="159"/>
      <c r="E68" s="302"/>
      <c r="F68" s="302"/>
      <c r="G68" s="302"/>
      <c r="H68" s="302"/>
      <c r="I68" s="302"/>
    </row>
    <row r="69" spans="2:9">
      <c r="B69" s="159"/>
      <c r="C69" s="159"/>
      <c r="D69" s="159"/>
      <c r="E69" s="302"/>
      <c r="F69" s="303"/>
      <c r="G69" s="303"/>
      <c r="H69" s="303"/>
      <c r="I69" s="302"/>
    </row>
    <row r="70" spans="2:9">
      <c r="B70" s="160"/>
      <c r="C70" s="160"/>
      <c r="E70" s="302"/>
      <c r="F70" s="302"/>
      <c r="G70" s="302"/>
      <c r="H70" s="302"/>
      <c r="I70" s="302"/>
    </row>
    <row r="71" spans="2:9">
      <c r="B71" s="160"/>
      <c r="C71" s="160"/>
      <c r="E71" s="302"/>
      <c r="F71" s="303"/>
      <c r="G71" s="303"/>
      <c r="H71" s="303"/>
      <c r="I71" s="303"/>
    </row>
    <row r="72" spans="2:9">
      <c r="B72" s="148"/>
      <c r="C72" s="160"/>
      <c r="I72" s="302"/>
    </row>
    <row r="73" spans="2:9">
      <c r="I73" s="303"/>
    </row>
    <row r="74" spans="2:9">
      <c r="I74" s="302"/>
    </row>
    <row r="75" spans="2:9">
      <c r="C75" s="160"/>
      <c r="D75" s="159"/>
      <c r="E75" s="303"/>
      <c r="F75" s="302"/>
      <c r="G75" s="302"/>
      <c r="H75" s="303"/>
    </row>
    <row r="76" spans="2:9">
      <c r="B76" s="148"/>
      <c r="E76" s="302"/>
      <c r="F76" s="302"/>
      <c r="G76" s="302"/>
      <c r="H76" s="302"/>
    </row>
    <row r="77" spans="2:9">
      <c r="E77" s="303"/>
      <c r="F77" s="303"/>
      <c r="G77" s="303"/>
      <c r="H77" s="303"/>
    </row>
    <row r="78" spans="2:9">
      <c r="C78" s="149"/>
      <c r="E78" s="302"/>
      <c r="F78" s="302"/>
      <c r="G78" s="302"/>
      <c r="H78" s="303"/>
    </row>
    <row r="79" spans="2:9">
      <c r="C79" s="149"/>
      <c r="E79" s="302"/>
      <c r="F79" s="303"/>
      <c r="G79" s="303"/>
      <c r="H79" s="303"/>
    </row>
  </sheetData>
  <mergeCells count="3">
    <mergeCell ref="D4:H4"/>
    <mergeCell ref="D23:H23"/>
    <mergeCell ref="D43:H43"/>
  </mergeCells>
  <pageMargins left="0.17" right="0.17" top="0.17" bottom="0.72" header="0" footer="0"/>
  <pageSetup paperSize="9" scale="79" orientation="landscape" r:id="rId1"/>
  <headerFooter alignWithMargins="0">
    <oddFooter>&amp;C&amp;G</oddFooter>
  </headerFooter>
  <legacyDrawingHF r:id="rId2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W33"/>
  <sheetViews>
    <sheetView workbookViewId="0"/>
  </sheetViews>
  <sheetFormatPr baseColWidth="10" defaultColWidth="11.42578125" defaultRowHeight="12.75"/>
  <cols>
    <col min="1" max="1" width="12.5703125" style="3" customWidth="1"/>
    <col min="2" max="14" width="11.42578125" style="3"/>
    <col min="15" max="15" width="14.140625" style="3" customWidth="1"/>
    <col min="16" max="16384" width="11.42578125" style="3"/>
  </cols>
  <sheetData>
    <row r="1" spans="1:23" ht="13.5" thickBot="1">
      <c r="A1" s="1098"/>
      <c r="B1" s="1098"/>
      <c r="C1" s="1098"/>
      <c r="D1" s="1098"/>
      <c r="E1" s="1098"/>
      <c r="F1" s="1098"/>
      <c r="G1" s="1098"/>
      <c r="H1" s="1098"/>
      <c r="I1" s="1098"/>
      <c r="J1" s="1098"/>
      <c r="K1" s="1098"/>
      <c r="L1" s="1098"/>
      <c r="M1" s="1098"/>
      <c r="N1" s="1098"/>
      <c r="O1" s="1098"/>
      <c r="P1" s="1099" t="s">
        <v>491</v>
      </c>
      <c r="R1" s="15"/>
      <c r="T1" s="15"/>
      <c r="U1" s="15"/>
      <c r="V1" s="15"/>
      <c r="W1" s="15"/>
    </row>
    <row r="2" spans="1:23" ht="28.5" customHeight="1">
      <c r="A2" s="1" t="s">
        <v>390</v>
      </c>
      <c r="N2" s="112"/>
      <c r="P2" s="201"/>
    </row>
    <row r="3" spans="1:23">
      <c r="N3" s="4"/>
      <c r="O3" s="31"/>
      <c r="P3" s="112"/>
      <c r="Q3" s="219"/>
    </row>
    <row r="4" spans="1:23">
      <c r="N4" s="4"/>
      <c r="O4" s="31"/>
      <c r="P4" s="220"/>
      <c r="Q4" s="220"/>
    </row>
    <row r="5" spans="1:23">
      <c r="N5" s="4"/>
      <c r="O5" s="31"/>
      <c r="P5" s="220"/>
      <c r="Q5" s="220"/>
    </row>
    <row r="6" spans="1:23">
      <c r="A6" s="4"/>
      <c r="B6" s="4"/>
      <c r="N6" s="4"/>
      <c r="O6" s="31"/>
      <c r="P6" s="220"/>
      <c r="Q6" s="220"/>
    </row>
    <row r="7" spans="1:23">
      <c r="A7" s="4"/>
      <c r="B7" s="163"/>
      <c r="N7" s="4"/>
      <c r="O7" s="4"/>
      <c r="P7" s="4"/>
    </row>
    <row r="8" spans="1:23">
      <c r="A8" s="4"/>
      <c r="B8" s="161"/>
      <c r="N8" s="4"/>
    </row>
    <row r="9" spans="1:23">
      <c r="A9" s="4"/>
      <c r="B9" s="161"/>
      <c r="N9" s="4"/>
    </row>
    <row r="10" spans="1:23">
      <c r="N10" s="4"/>
    </row>
    <row r="11" spans="1:23">
      <c r="N11" s="219"/>
    </row>
    <row r="12" spans="1:23">
      <c r="N12" s="219"/>
    </row>
    <row r="13" spans="1:23">
      <c r="N13" s="4"/>
    </row>
    <row r="14" spans="1:23">
      <c r="A14" s="4"/>
      <c r="B14" s="164"/>
      <c r="N14" s="4"/>
    </row>
    <row r="15" spans="1:23">
      <c r="A15" s="4"/>
      <c r="B15" s="164"/>
    </row>
    <row r="16" spans="1:23">
      <c r="A16" s="4"/>
      <c r="B16" s="164"/>
      <c r="P16" s="219"/>
    </row>
    <row r="17" spans="7:16">
      <c r="P17" s="4"/>
    </row>
    <row r="18" spans="7:16">
      <c r="P18" s="219"/>
    </row>
    <row r="19" spans="7:16">
      <c r="P19" s="219"/>
    </row>
    <row r="20" spans="7:16">
      <c r="P20" s="4"/>
    </row>
    <row r="21" spans="7:16">
      <c r="P21" s="219"/>
    </row>
    <row r="22" spans="7:16">
      <c r="P22" s="219"/>
    </row>
    <row r="25" spans="7:16">
      <c r="H25" s="11"/>
    </row>
    <row r="27" spans="7:16">
      <c r="G27" s="283"/>
    </row>
    <row r="33" spans="1:1">
      <c r="A33" s="10" t="s">
        <v>11</v>
      </c>
    </row>
  </sheetData>
  <pageMargins left="0.15748031496062992" right="0.15748031496062992" top="0.31496062992125984" bottom="0.76" header="0" footer="0.28000000000000003"/>
  <pageSetup paperSize="9" scale="74" orientation="landscape" r:id="rId1"/>
  <headerFooter alignWithMargins="0">
    <oddFooter>&amp;C&amp;G</oddFooter>
  </headerFooter>
  <drawing r:id="rId2"/>
  <legacyDrawingHF r:id="rId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W65"/>
  <sheetViews>
    <sheetView workbookViewId="0"/>
  </sheetViews>
  <sheetFormatPr baseColWidth="10" defaultColWidth="11.42578125" defaultRowHeight="12.75"/>
  <cols>
    <col min="1" max="1" width="15.28515625" style="140" customWidth="1"/>
    <col min="2" max="2" width="14.7109375" style="140" bestFit="1" customWidth="1"/>
    <col min="3" max="4" width="11.28515625" style="140" customWidth="1"/>
    <col min="5" max="5" width="13" style="140" bestFit="1" customWidth="1"/>
    <col min="6" max="6" width="11.28515625" style="140" customWidth="1"/>
    <col min="7" max="16384" width="11.42578125" style="140"/>
  </cols>
  <sheetData>
    <row r="1" spans="1:23" s="3" customFormat="1" ht="13.5" thickBot="1">
      <c r="A1" s="1098"/>
      <c r="B1" s="1098"/>
      <c r="C1" s="1098"/>
      <c r="D1" s="1098"/>
      <c r="E1" s="1098"/>
      <c r="F1" s="1098"/>
      <c r="G1" s="1098"/>
      <c r="H1" s="1098"/>
      <c r="I1" s="1098"/>
      <c r="J1" s="1098"/>
      <c r="K1" s="1098"/>
      <c r="L1" s="1098"/>
      <c r="M1" s="1098"/>
      <c r="N1" s="1098"/>
      <c r="O1" s="1098"/>
      <c r="P1" s="1099" t="s">
        <v>491</v>
      </c>
      <c r="R1" s="15"/>
      <c r="T1" s="15"/>
      <c r="U1" s="15"/>
      <c r="V1" s="15"/>
      <c r="W1" s="15"/>
    </row>
    <row r="2" spans="1:23" ht="27" customHeight="1">
      <c r="A2" s="136" t="s">
        <v>391</v>
      </c>
      <c r="H2" s="292"/>
    </row>
    <row r="4" spans="1:23">
      <c r="A4" s="112"/>
      <c r="C4" s="112"/>
      <c r="D4" s="112"/>
      <c r="E4" s="112"/>
      <c r="F4" s="112"/>
      <c r="G4" s="112"/>
    </row>
    <row r="5" spans="1:23">
      <c r="A5" s="112"/>
      <c r="B5" s="221" t="s">
        <v>112</v>
      </c>
      <c r="C5" s="222"/>
      <c r="D5" s="222"/>
      <c r="E5" s="222"/>
      <c r="F5" s="222"/>
      <c r="G5" s="159"/>
      <c r="H5" s="159"/>
    </row>
    <row r="6" spans="1:23">
      <c r="A6" s="112"/>
      <c r="B6" s="112"/>
      <c r="C6" s="223" t="s">
        <v>6</v>
      </c>
      <c r="D6" s="223" t="s">
        <v>7</v>
      </c>
      <c r="E6" s="223" t="s">
        <v>10</v>
      </c>
      <c r="F6" s="223" t="s">
        <v>100</v>
      </c>
    </row>
    <row r="7" spans="1:23" s="159" customFormat="1">
      <c r="B7" s="206" t="s">
        <v>113</v>
      </c>
      <c r="C7" s="207">
        <v>20831</v>
      </c>
      <c r="D7" s="207">
        <f>+'C 1.1.22 a 24'!F9</f>
        <v>3039</v>
      </c>
      <c r="E7" s="207">
        <f>+'C 1.1.22 a 24'!G9</f>
        <v>123</v>
      </c>
      <c r="F7" s="207" t="str">
        <f>+'C 1.1.22 a 24'!H9</f>
        <v>-</v>
      </c>
    </row>
    <row r="8" spans="1:23" s="159" customFormat="1">
      <c r="B8" s="212" t="s">
        <v>110</v>
      </c>
      <c r="C8" s="207">
        <v>38795</v>
      </c>
      <c r="D8" s="207">
        <f>+'C 1.1.22 a 24'!F12</f>
        <v>13860</v>
      </c>
      <c r="E8" s="207">
        <f>+'C 1.1.22 a 24'!G12</f>
        <v>1286</v>
      </c>
      <c r="F8" s="207">
        <f>+'C 1.1.22 a 24'!H12</f>
        <v>190</v>
      </c>
    </row>
    <row r="9" spans="1:23" s="159" customFormat="1">
      <c r="B9" s="225" t="s">
        <v>111</v>
      </c>
      <c r="C9" s="213">
        <v>50791</v>
      </c>
      <c r="D9" s="213">
        <f>+'C 1.1.22 a 24'!F15</f>
        <v>10434</v>
      </c>
      <c r="E9" s="213">
        <f>+'C 1.1.22 a 24'!G15</f>
        <v>4803</v>
      </c>
      <c r="F9" s="213" t="str">
        <f>+'C 1.1.22 a 24'!H15</f>
        <v>-</v>
      </c>
    </row>
    <row r="10" spans="1:23" s="159" customFormat="1">
      <c r="B10" s="203" t="s">
        <v>101</v>
      </c>
      <c r="C10" s="226">
        <v>110417</v>
      </c>
      <c r="D10" s="226">
        <f>+D9+D8+D7</f>
        <v>27333</v>
      </c>
      <c r="E10" s="226">
        <f>+E9+E8+E7</f>
        <v>6212</v>
      </c>
      <c r="F10" s="226">
        <f>+SUM(F7:F9)</f>
        <v>190</v>
      </c>
    </row>
    <row r="11" spans="1:23" s="159" customFormat="1">
      <c r="B11" s="112"/>
      <c r="C11" s="223" t="s">
        <v>6</v>
      </c>
      <c r="D11" s="223" t="s">
        <v>7</v>
      </c>
      <c r="E11" s="223" t="s">
        <v>10</v>
      </c>
      <c r="F11" s="223" t="s">
        <v>100</v>
      </c>
    </row>
    <row r="12" spans="1:23" s="159" customFormat="1">
      <c r="B12" s="206" t="s">
        <v>113</v>
      </c>
      <c r="C12" s="289">
        <f>+C7/$C$10</f>
        <v>0.18865754367533985</v>
      </c>
      <c r="D12" s="289">
        <f>+D7/$D$10</f>
        <v>0.11118428273515531</v>
      </c>
      <c r="E12" s="289">
        <f>+E7/$E$10</f>
        <v>1.9800386349001931E-2</v>
      </c>
      <c r="F12" s="290" t="s">
        <v>9</v>
      </c>
    </row>
    <row r="13" spans="1:23" s="159" customFormat="1">
      <c r="B13" s="212" t="s">
        <v>110</v>
      </c>
      <c r="C13" s="289">
        <f>+C8/$C$10</f>
        <v>0.35134988271733519</v>
      </c>
      <c r="D13" s="289">
        <f>+D8/$D$10</f>
        <v>0.50707935462627596</v>
      </c>
      <c r="E13" s="289">
        <f>+E8/$E$10</f>
        <v>0.20701867353509337</v>
      </c>
      <c r="F13" s="289">
        <f>+F8/$F$10</f>
        <v>1</v>
      </c>
    </row>
    <row r="14" spans="1:23">
      <c r="B14" s="225" t="s">
        <v>111</v>
      </c>
      <c r="C14" s="289">
        <f>+C9/$C$10</f>
        <v>0.45999257360732498</v>
      </c>
      <c r="D14" s="289">
        <f>+D9/$D$10</f>
        <v>0.38173636263856875</v>
      </c>
      <c r="E14" s="289">
        <f>+E9/$E$10</f>
        <v>0.77318094011590466</v>
      </c>
      <c r="F14" s="290" t="s">
        <v>9</v>
      </c>
      <c r="G14" s="159"/>
    </row>
    <row r="15" spans="1:23" ht="15">
      <c r="B15" s="203" t="s">
        <v>101</v>
      </c>
      <c r="C15" s="289">
        <f>+C10/$C$10</f>
        <v>1</v>
      </c>
      <c r="D15" s="289">
        <f>+D10/$D$10</f>
        <v>1</v>
      </c>
      <c r="E15" s="289">
        <f>+E10/$E$10</f>
        <v>1</v>
      </c>
      <c r="F15" s="289">
        <f>+F10/$F$10</f>
        <v>1</v>
      </c>
      <c r="G15" s="159"/>
      <c r="I15" s="136" t="s">
        <v>393</v>
      </c>
    </row>
    <row r="16" spans="1:23">
      <c r="B16" s="219"/>
      <c r="C16" s="224"/>
      <c r="D16" s="224"/>
      <c r="E16" s="209"/>
      <c r="F16" s="209"/>
      <c r="G16" s="159"/>
    </row>
    <row r="17" spans="1:14">
      <c r="B17" s="159"/>
      <c r="C17" s="159"/>
      <c r="D17" s="159"/>
      <c r="E17" s="159"/>
      <c r="F17" s="159"/>
      <c r="G17" s="159"/>
    </row>
    <row r="18" spans="1:14">
      <c r="B18" s="159"/>
      <c r="C18" s="159"/>
      <c r="D18" s="159"/>
      <c r="E18" s="159"/>
      <c r="F18" s="159"/>
      <c r="G18" s="159"/>
      <c r="J18" s="140" t="s">
        <v>114</v>
      </c>
    </row>
    <row r="19" spans="1:14">
      <c r="A19" s="10"/>
      <c r="B19" s="165"/>
      <c r="C19" s="143"/>
      <c r="D19" s="143"/>
      <c r="E19" s="157"/>
      <c r="F19" s="143"/>
      <c r="G19" s="157"/>
      <c r="K19" s="140" t="s">
        <v>6</v>
      </c>
      <c r="L19" s="140" t="s">
        <v>7</v>
      </c>
      <c r="M19" s="140" t="s">
        <v>10</v>
      </c>
      <c r="N19" s="140" t="s">
        <v>100</v>
      </c>
    </row>
    <row r="20" spans="1:14">
      <c r="A20" s="10"/>
      <c r="B20" s="156"/>
      <c r="C20" s="138"/>
      <c r="D20" s="138"/>
      <c r="E20" s="157"/>
      <c r="F20" s="143"/>
      <c r="G20" s="157"/>
      <c r="J20" s="140" t="s">
        <v>113</v>
      </c>
      <c r="K20" s="160">
        <v>1915</v>
      </c>
      <c r="L20" s="160">
        <f>+'C 1.1.22 a 24'!F48</f>
        <v>254</v>
      </c>
      <c r="M20" s="160">
        <f>+'C 1.1.22 a 24'!G48</f>
        <v>7</v>
      </c>
      <c r="N20" s="160" t="str">
        <f>+'C 1.1.22 a 24'!H48</f>
        <v>-</v>
      </c>
    </row>
    <row r="21" spans="1:14">
      <c r="J21" s="140" t="s">
        <v>110</v>
      </c>
      <c r="K21" s="160">
        <v>1705</v>
      </c>
      <c r="L21" s="160">
        <f>+'C 1.1.22 a 24'!F51</f>
        <v>1417</v>
      </c>
      <c r="M21" s="160">
        <f>+'C 1.1.22 a 24'!G51</f>
        <v>74</v>
      </c>
      <c r="N21" s="160">
        <f>+'C 1.1.22 a 24'!H51</f>
        <v>32</v>
      </c>
    </row>
    <row r="22" spans="1:14" ht="15">
      <c r="A22" s="136" t="s">
        <v>392</v>
      </c>
      <c r="J22" s="140" t="s">
        <v>111</v>
      </c>
      <c r="K22" s="160">
        <v>5040</v>
      </c>
      <c r="L22" s="160">
        <f>+'C 1.1.22 a 24'!F54</f>
        <v>1669</v>
      </c>
      <c r="M22" s="160">
        <f>+'C 1.1.22 a 24'!G54</f>
        <v>1504</v>
      </c>
      <c r="N22" s="160" t="str">
        <f>+'C 1.1.22 a 24'!H54</f>
        <v>-</v>
      </c>
    </row>
    <row r="23" spans="1:14">
      <c r="J23" s="291" t="s">
        <v>2</v>
      </c>
      <c r="K23" s="140">
        <v>8660</v>
      </c>
      <c r="L23" s="140">
        <v>3340</v>
      </c>
      <c r="M23" s="140">
        <v>1585</v>
      </c>
      <c r="N23" s="140">
        <v>32</v>
      </c>
    </row>
    <row r="24" spans="1:14">
      <c r="K24" s="140" t="s">
        <v>6</v>
      </c>
      <c r="L24" s="140" t="s">
        <v>7</v>
      </c>
      <c r="M24" s="140" t="s">
        <v>10</v>
      </c>
      <c r="N24" s="140" t="s">
        <v>100</v>
      </c>
    </row>
    <row r="25" spans="1:14">
      <c r="B25" s="221" t="s">
        <v>150</v>
      </c>
      <c r="C25" s="222"/>
      <c r="D25" s="222"/>
      <c r="E25" s="222"/>
      <c r="F25" s="222"/>
      <c r="G25" s="159"/>
      <c r="J25" s="140" t="s">
        <v>113</v>
      </c>
      <c r="K25" s="304">
        <v>0.19517709118311982</v>
      </c>
      <c r="L25" s="304">
        <v>6.4272782136391066E-2</v>
      </c>
      <c r="M25" s="304">
        <v>9.7024579560155231E-3</v>
      </c>
      <c r="N25" s="304" t="s">
        <v>9</v>
      </c>
    </row>
    <row r="26" spans="1:14">
      <c r="B26" s="112"/>
      <c r="C26" s="223" t="s">
        <v>6</v>
      </c>
      <c r="D26" s="223" t="s">
        <v>7</v>
      </c>
      <c r="E26" s="223" t="s">
        <v>10</v>
      </c>
      <c r="F26" s="159"/>
      <c r="J26" s="140" t="s">
        <v>110</v>
      </c>
      <c r="K26" s="304">
        <v>0.15473499120823914</v>
      </c>
      <c r="L26" s="304">
        <v>0.45835847917923961</v>
      </c>
      <c r="M26" s="304">
        <v>7.3091849935316949E-2</v>
      </c>
      <c r="N26" s="304">
        <v>1</v>
      </c>
    </row>
    <row r="27" spans="1:14">
      <c r="B27" s="206" t="s">
        <v>113</v>
      </c>
      <c r="C27" s="227">
        <v>4007</v>
      </c>
      <c r="D27" s="227">
        <f>+'C 1.1.22 a 24'!F28</f>
        <v>832</v>
      </c>
      <c r="E27" s="227">
        <f>+'C 1.1.22 a 24'!G28</f>
        <v>35</v>
      </c>
      <c r="F27" s="159"/>
      <c r="J27" s="140" t="s">
        <v>111</v>
      </c>
      <c r="K27" s="304">
        <v>0.65008791760864104</v>
      </c>
      <c r="L27" s="304">
        <v>0.47736873868436935</v>
      </c>
      <c r="M27" s="304">
        <v>0.91720569210866754</v>
      </c>
      <c r="N27" s="304" t="s">
        <v>9</v>
      </c>
    </row>
    <row r="28" spans="1:14">
      <c r="B28" s="212" t="s">
        <v>110</v>
      </c>
      <c r="C28" s="227">
        <v>9216</v>
      </c>
      <c r="D28" s="227">
        <f>+'C 1.1.22 a 24'!F31</f>
        <v>4528</v>
      </c>
      <c r="E28" s="227">
        <f>+'C 1.1.22 a 24'!G31</f>
        <v>500</v>
      </c>
      <c r="F28" s="159"/>
      <c r="J28" s="291" t="s">
        <v>2</v>
      </c>
      <c r="K28" s="140">
        <v>1</v>
      </c>
      <c r="L28" s="140">
        <v>1</v>
      </c>
      <c r="M28" s="140">
        <v>1</v>
      </c>
      <c r="N28" s="140">
        <v>1</v>
      </c>
    </row>
    <row r="29" spans="1:14">
      <c r="B29" s="225" t="s">
        <v>111</v>
      </c>
      <c r="C29" s="227">
        <v>12755</v>
      </c>
      <c r="D29" s="227">
        <f>+'C 1.1.22 a 24'!F34</f>
        <v>3527</v>
      </c>
      <c r="E29" s="227">
        <f>+'C 1.1.22 a 24'!G34</f>
        <v>1310</v>
      </c>
      <c r="F29" s="159"/>
    </row>
    <row r="30" spans="1:14">
      <c r="B30" s="203" t="s">
        <v>101</v>
      </c>
      <c r="C30" s="226">
        <f>SUM(C27:C29)</f>
        <v>25978</v>
      </c>
      <c r="D30" s="226">
        <f>SUM(D27:D29)</f>
        <v>8887</v>
      </c>
      <c r="E30" s="226">
        <f>SUM(E27:E29)</f>
        <v>1845</v>
      </c>
      <c r="F30" s="159"/>
    </row>
    <row r="31" spans="1:14">
      <c r="B31" s="112"/>
      <c r="C31" s="223" t="s">
        <v>6</v>
      </c>
      <c r="D31" s="223" t="s">
        <v>7</v>
      </c>
      <c r="E31" s="223" t="s">
        <v>10</v>
      </c>
    </row>
    <row r="32" spans="1:14">
      <c r="B32" s="206" t="s">
        <v>113</v>
      </c>
      <c r="C32" s="289">
        <f>+C27/$C$30</f>
        <v>0.15424590037724228</v>
      </c>
      <c r="D32" s="289">
        <f>+D27/$D$30</f>
        <v>9.3619894227523343E-2</v>
      </c>
      <c r="E32" s="289">
        <f>+E27/$E$30</f>
        <v>1.8970189701897018E-2</v>
      </c>
    </row>
    <row r="33" spans="2:9">
      <c r="B33" s="212" t="s">
        <v>110</v>
      </c>
      <c r="C33" s="289">
        <f>+C28/$C$30</f>
        <v>0.35476172145661716</v>
      </c>
      <c r="D33" s="289">
        <f>+D28/$D$30</f>
        <v>0.50950827050748282</v>
      </c>
      <c r="E33" s="289">
        <f>+E28/$E$30</f>
        <v>0.27100271002710025</v>
      </c>
    </row>
    <row r="34" spans="2:9">
      <c r="B34" s="225" t="s">
        <v>111</v>
      </c>
      <c r="C34" s="289">
        <f>+C29/$C$30</f>
        <v>0.49099237816614055</v>
      </c>
      <c r="D34" s="289">
        <f>+D29/$D$30</f>
        <v>0.39687183526499381</v>
      </c>
      <c r="E34" s="289">
        <f>+E29/$E$30</f>
        <v>0.71002710027100269</v>
      </c>
    </row>
    <row r="35" spans="2:9">
      <c r="B35" s="203" t="s">
        <v>101</v>
      </c>
      <c r="C35" s="289">
        <f>+C30/$C$30</f>
        <v>1</v>
      </c>
      <c r="D35" s="289">
        <f>+D30/$D$30</f>
        <v>1</v>
      </c>
      <c r="E35" s="289">
        <f>+E30/$E$30</f>
        <v>1</v>
      </c>
    </row>
    <row r="36" spans="2:9">
      <c r="I36" s="10" t="s">
        <v>11</v>
      </c>
    </row>
    <row r="42" spans="2:9">
      <c r="I42" s="765"/>
    </row>
    <row r="43" spans="2:9">
      <c r="I43" s="764"/>
    </row>
    <row r="44" spans="2:9">
      <c r="I44" s="764"/>
    </row>
    <row r="63" spans="9:9">
      <c r="I63" s="765"/>
    </row>
    <row r="64" spans="9:9">
      <c r="I64" s="764"/>
    </row>
    <row r="65" spans="9:9">
      <c r="I65" s="764"/>
    </row>
  </sheetData>
  <pageMargins left="0.17" right="0.17" top="0.39370078740157483" bottom="0.39370078740157483" header="0" footer="0"/>
  <pageSetup paperSize="9" scale="77" orientation="landscape" r:id="rId1"/>
  <headerFooter alignWithMargins="0">
    <oddFooter>&amp;C&amp;G</oddFooter>
  </headerFooter>
  <drawing r:id="rId2"/>
  <legacyDrawingHF r:id="rId3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W35"/>
  <sheetViews>
    <sheetView zoomScale="90" zoomScaleNormal="90" workbookViewId="0"/>
  </sheetViews>
  <sheetFormatPr baseColWidth="10" defaultColWidth="11.42578125" defaultRowHeight="12.75"/>
  <cols>
    <col min="1" max="1" width="2.42578125" style="140" customWidth="1"/>
    <col min="2" max="2" width="25.85546875" style="140" customWidth="1"/>
    <col min="3" max="3" width="9.28515625" style="140" bestFit="1" customWidth="1"/>
    <col min="4" max="4" width="10.28515625" style="140" bestFit="1" customWidth="1"/>
    <col min="5" max="5" width="8.7109375" style="140" bestFit="1" customWidth="1"/>
    <col min="6" max="6" width="12.5703125" style="140" bestFit="1" customWidth="1"/>
    <col min="7" max="7" width="8.28515625" style="140" bestFit="1" customWidth="1"/>
    <col min="8" max="8" width="10.28515625" style="140" bestFit="1" customWidth="1"/>
    <col min="9" max="9" width="8.7109375" style="140" bestFit="1" customWidth="1"/>
    <col min="10" max="10" width="12.5703125" style="140" bestFit="1" customWidth="1"/>
    <col min="11" max="11" width="7.140625" style="140" bestFit="1" customWidth="1"/>
    <col min="12" max="12" width="10.28515625" style="140" bestFit="1" customWidth="1"/>
    <col min="13" max="13" width="8.7109375" style="140" bestFit="1" customWidth="1"/>
    <col min="14" max="14" width="12.5703125" style="140" bestFit="1" customWidth="1"/>
    <col min="15" max="15" width="6" style="140" bestFit="1" customWidth="1"/>
    <col min="16" max="16" width="10.28515625" style="140" bestFit="1" customWidth="1"/>
    <col min="17" max="17" width="8.7109375" style="140" bestFit="1" customWidth="1"/>
    <col min="18" max="18" width="12.5703125" style="140" bestFit="1" customWidth="1"/>
    <col min="19" max="19" width="6.140625" style="140" bestFit="1" customWidth="1"/>
    <col min="20" max="20" width="10.28515625" style="140" bestFit="1" customWidth="1"/>
    <col min="21" max="21" width="8.7109375" style="140" bestFit="1" customWidth="1"/>
    <col min="22" max="22" width="12.5703125" style="140" bestFit="1" customWidth="1"/>
    <col min="23" max="16384" width="11.42578125" style="140"/>
  </cols>
  <sheetData>
    <row r="1" spans="1:23" s="3" customFormat="1" ht="13.5" thickBot="1">
      <c r="A1" s="1098"/>
      <c r="B1" s="1098"/>
      <c r="C1" s="1098"/>
      <c r="D1" s="1098"/>
      <c r="E1" s="1098"/>
      <c r="F1" s="1098"/>
      <c r="G1" s="1098"/>
      <c r="H1" s="1098"/>
      <c r="I1" s="1098"/>
      <c r="J1" s="1098"/>
      <c r="K1" s="1098"/>
      <c r="L1" s="1098"/>
      <c r="M1" s="1098"/>
      <c r="N1" s="1098"/>
      <c r="O1" s="1098"/>
      <c r="P1" s="1098"/>
      <c r="Q1" s="1098"/>
      <c r="R1" s="1098"/>
      <c r="S1" s="1098"/>
      <c r="T1" s="1098"/>
      <c r="U1" s="1098"/>
      <c r="V1" s="1098"/>
      <c r="W1" s="1099" t="s">
        <v>491</v>
      </c>
    </row>
    <row r="2" spans="1:23" ht="30" customHeight="1">
      <c r="B2" s="166" t="s">
        <v>397</v>
      </c>
    </row>
    <row r="3" spans="1:23" ht="15">
      <c r="B3" s="167"/>
    </row>
    <row r="4" spans="1:23">
      <c r="B4" s="168"/>
      <c r="C4" s="1249" t="s">
        <v>5</v>
      </c>
      <c r="D4" s="1250"/>
      <c r="E4" s="1250"/>
      <c r="F4" s="1250"/>
      <c r="G4" s="1249" t="s">
        <v>6</v>
      </c>
      <c r="H4" s="1250"/>
      <c r="I4" s="1250"/>
      <c r="J4" s="1250"/>
      <c r="K4" s="1251" t="s">
        <v>7</v>
      </c>
      <c r="L4" s="1251"/>
      <c r="M4" s="1251"/>
      <c r="N4" s="1251"/>
      <c r="O4" s="1246" t="s">
        <v>10</v>
      </c>
      <c r="P4" s="1247"/>
      <c r="Q4" s="1247"/>
      <c r="R4" s="1247"/>
      <c r="S4" s="1246" t="s">
        <v>100</v>
      </c>
      <c r="T4" s="1247"/>
      <c r="U4" s="1247"/>
      <c r="V4" s="1248"/>
    </row>
    <row r="5" spans="1:23">
      <c r="B5" s="172" t="s">
        <v>18</v>
      </c>
      <c r="C5" s="169" t="s">
        <v>5</v>
      </c>
      <c r="D5" s="169" t="s">
        <v>115</v>
      </c>
      <c r="E5" s="169" t="s">
        <v>110</v>
      </c>
      <c r="F5" s="169" t="s">
        <v>111</v>
      </c>
      <c r="G5" s="169" t="s">
        <v>2</v>
      </c>
      <c r="H5" s="169" t="s">
        <v>115</v>
      </c>
      <c r="I5" s="169" t="s">
        <v>110</v>
      </c>
      <c r="J5" s="169" t="s">
        <v>111</v>
      </c>
      <c r="K5" s="169" t="s">
        <v>2</v>
      </c>
      <c r="L5" s="169" t="s">
        <v>115</v>
      </c>
      <c r="M5" s="169" t="s">
        <v>110</v>
      </c>
      <c r="N5" s="169" t="s">
        <v>111</v>
      </c>
      <c r="O5" s="169" t="s">
        <v>2</v>
      </c>
      <c r="P5" s="169" t="s">
        <v>115</v>
      </c>
      <c r="Q5" s="169" t="s">
        <v>110</v>
      </c>
      <c r="R5" s="169" t="s">
        <v>111</v>
      </c>
      <c r="S5" s="169" t="s">
        <v>5</v>
      </c>
      <c r="T5" s="169" t="s">
        <v>115</v>
      </c>
      <c r="U5" s="169" t="s">
        <v>110</v>
      </c>
      <c r="V5" s="169" t="s">
        <v>111</v>
      </c>
    </row>
    <row r="6" spans="1:23" ht="3.75" customHeight="1">
      <c r="B6" s="168"/>
      <c r="C6" s="170"/>
      <c r="D6" s="171"/>
      <c r="E6" s="171"/>
      <c r="F6" s="171"/>
      <c r="G6" s="170"/>
      <c r="H6" s="171"/>
      <c r="I6" s="171"/>
      <c r="J6" s="171"/>
      <c r="K6" s="170"/>
      <c r="L6" s="171"/>
      <c r="M6" s="171"/>
      <c r="N6" s="171"/>
      <c r="O6" s="179"/>
      <c r="P6" s="180"/>
      <c r="Q6" s="180"/>
      <c r="R6" s="180"/>
      <c r="S6" s="179"/>
      <c r="T6" s="180"/>
      <c r="U6" s="180"/>
      <c r="V6" s="180"/>
    </row>
    <row r="7" spans="1:23">
      <c r="B7" s="172" t="s">
        <v>2</v>
      </c>
      <c r="C7" s="767">
        <v>144152</v>
      </c>
      <c r="D7" s="767">
        <v>23993</v>
      </c>
      <c r="E7" s="767">
        <v>54131</v>
      </c>
      <c r="F7" s="767">
        <v>66028</v>
      </c>
      <c r="G7" s="766">
        <v>110417</v>
      </c>
      <c r="H7" s="766">
        <v>20831</v>
      </c>
      <c r="I7" s="766">
        <v>38795</v>
      </c>
      <c r="J7" s="766">
        <v>50791</v>
      </c>
      <c r="K7" s="766">
        <v>27333</v>
      </c>
      <c r="L7" s="766">
        <v>3039</v>
      </c>
      <c r="M7" s="766">
        <v>13860</v>
      </c>
      <c r="N7" s="766">
        <v>10434</v>
      </c>
      <c r="O7" s="766">
        <v>6212</v>
      </c>
      <c r="P7" s="766">
        <v>123</v>
      </c>
      <c r="Q7" s="766">
        <v>1286</v>
      </c>
      <c r="R7" s="766">
        <v>4803</v>
      </c>
      <c r="S7" s="766">
        <v>190</v>
      </c>
      <c r="T7" s="767" t="s">
        <v>9</v>
      </c>
      <c r="U7" s="766">
        <v>190</v>
      </c>
      <c r="V7" s="767" t="s">
        <v>9</v>
      </c>
    </row>
    <row r="8" spans="1:23" ht="4.5" customHeight="1">
      <c r="A8" s="159"/>
      <c r="B8" s="144"/>
      <c r="C8" s="340"/>
      <c r="D8" s="340"/>
      <c r="E8" s="340"/>
      <c r="F8" s="340"/>
      <c r="G8" s="340"/>
      <c r="H8" s="340"/>
      <c r="I8" s="340"/>
      <c r="J8" s="340"/>
      <c r="K8" s="340"/>
      <c r="L8" s="340"/>
      <c r="M8" s="340"/>
      <c r="N8" s="340"/>
      <c r="O8" s="768"/>
      <c r="P8" s="768"/>
      <c r="Q8" s="768"/>
      <c r="R8" s="768"/>
      <c r="S8" s="339"/>
      <c r="T8" s="340"/>
      <c r="U8" s="340"/>
      <c r="V8" s="340"/>
      <c r="W8" s="159"/>
    </row>
    <row r="9" spans="1:23">
      <c r="B9" s="421" t="s">
        <v>20</v>
      </c>
      <c r="C9" s="788">
        <v>19522</v>
      </c>
      <c r="D9" s="776">
        <v>3745</v>
      </c>
      <c r="E9" s="777">
        <v>6237</v>
      </c>
      <c r="F9" s="784">
        <v>9540</v>
      </c>
      <c r="G9" s="791">
        <v>18118</v>
      </c>
      <c r="H9" s="835">
        <v>3605</v>
      </c>
      <c r="I9" s="836">
        <v>5705</v>
      </c>
      <c r="J9" s="837">
        <v>8808</v>
      </c>
      <c r="K9" s="791">
        <v>1404</v>
      </c>
      <c r="L9" s="838">
        <v>140</v>
      </c>
      <c r="M9" s="839">
        <v>532</v>
      </c>
      <c r="N9" s="840">
        <v>732</v>
      </c>
      <c r="O9" s="794" t="s">
        <v>9</v>
      </c>
      <c r="P9" s="838" t="s">
        <v>9</v>
      </c>
      <c r="Q9" s="839" t="s">
        <v>9</v>
      </c>
      <c r="R9" s="840" t="s">
        <v>9</v>
      </c>
      <c r="S9" s="791" t="s">
        <v>9</v>
      </c>
      <c r="T9" s="781" t="s">
        <v>9</v>
      </c>
      <c r="U9" s="839" t="s">
        <v>9</v>
      </c>
      <c r="V9" s="782" t="s">
        <v>9</v>
      </c>
    </row>
    <row r="10" spans="1:23">
      <c r="B10" s="418" t="s">
        <v>21</v>
      </c>
      <c r="C10" s="789">
        <v>6495</v>
      </c>
      <c r="D10" s="779">
        <v>4335</v>
      </c>
      <c r="E10" s="787">
        <v>1435</v>
      </c>
      <c r="F10" s="785">
        <v>725</v>
      </c>
      <c r="G10" s="792">
        <v>6239</v>
      </c>
      <c r="H10" s="841">
        <v>4335</v>
      </c>
      <c r="I10" s="842">
        <v>1216</v>
      </c>
      <c r="J10" s="843">
        <v>688</v>
      </c>
      <c r="K10" s="792">
        <v>256</v>
      </c>
      <c r="L10" s="844" t="s">
        <v>9</v>
      </c>
      <c r="M10" s="845">
        <v>219</v>
      </c>
      <c r="N10" s="846">
        <v>37</v>
      </c>
      <c r="O10" s="795" t="s">
        <v>9</v>
      </c>
      <c r="P10" s="844" t="s">
        <v>9</v>
      </c>
      <c r="Q10" s="845" t="s">
        <v>9</v>
      </c>
      <c r="R10" s="846" t="s">
        <v>9</v>
      </c>
      <c r="S10" s="792" t="s">
        <v>9</v>
      </c>
      <c r="T10" s="780" t="s">
        <v>9</v>
      </c>
      <c r="U10" s="845" t="s">
        <v>9</v>
      </c>
      <c r="V10" s="783" t="s">
        <v>9</v>
      </c>
    </row>
    <row r="11" spans="1:23">
      <c r="B11" s="418" t="s">
        <v>22</v>
      </c>
      <c r="C11" s="789">
        <v>22000</v>
      </c>
      <c r="D11" s="779">
        <v>2062</v>
      </c>
      <c r="E11" s="787">
        <v>4111</v>
      </c>
      <c r="F11" s="785">
        <v>15827</v>
      </c>
      <c r="G11" s="792">
        <v>15512</v>
      </c>
      <c r="H11" s="841">
        <v>1592</v>
      </c>
      <c r="I11" s="842">
        <v>3159</v>
      </c>
      <c r="J11" s="843">
        <v>10761</v>
      </c>
      <c r="K11" s="792">
        <v>6488</v>
      </c>
      <c r="L11" s="844">
        <v>470</v>
      </c>
      <c r="M11" s="845">
        <v>952</v>
      </c>
      <c r="N11" s="846">
        <v>5066</v>
      </c>
      <c r="O11" s="795" t="s">
        <v>9</v>
      </c>
      <c r="P11" s="700" t="s">
        <v>9</v>
      </c>
      <c r="Q11" s="706" t="s">
        <v>9</v>
      </c>
      <c r="R11" s="803" t="s">
        <v>9</v>
      </c>
      <c r="S11" s="792" t="s">
        <v>9</v>
      </c>
      <c r="T11" s="780" t="s">
        <v>9</v>
      </c>
      <c r="U11" s="845" t="s">
        <v>9</v>
      </c>
      <c r="V11" s="783" t="s">
        <v>9</v>
      </c>
    </row>
    <row r="12" spans="1:23">
      <c r="B12" s="418" t="s">
        <v>23</v>
      </c>
      <c r="C12" s="789">
        <v>31688</v>
      </c>
      <c r="D12" s="779">
        <v>5511</v>
      </c>
      <c r="E12" s="787">
        <v>11188</v>
      </c>
      <c r="F12" s="785">
        <v>14989</v>
      </c>
      <c r="G12" s="792">
        <v>24085</v>
      </c>
      <c r="H12" s="841">
        <v>4448</v>
      </c>
      <c r="I12" s="842">
        <v>9880</v>
      </c>
      <c r="J12" s="843">
        <v>9757</v>
      </c>
      <c r="K12" s="792">
        <v>3229</v>
      </c>
      <c r="L12" s="844">
        <v>1063</v>
      </c>
      <c r="M12" s="845">
        <v>1100</v>
      </c>
      <c r="N12" s="846">
        <v>1066</v>
      </c>
      <c r="O12" s="792">
        <v>4374</v>
      </c>
      <c r="P12" s="844" t="s">
        <v>9</v>
      </c>
      <c r="Q12" s="845">
        <v>208</v>
      </c>
      <c r="R12" s="846">
        <v>4166</v>
      </c>
      <c r="S12" s="789" t="s">
        <v>9</v>
      </c>
      <c r="T12" s="780" t="s">
        <v>9</v>
      </c>
      <c r="U12" s="845" t="s">
        <v>9</v>
      </c>
      <c r="V12" s="783" t="s">
        <v>9</v>
      </c>
    </row>
    <row r="13" spans="1:23">
      <c r="B13" s="418" t="s">
        <v>24</v>
      </c>
      <c r="C13" s="789">
        <v>64258</v>
      </c>
      <c r="D13" s="779">
        <v>8273</v>
      </c>
      <c r="E13" s="787">
        <v>31160</v>
      </c>
      <c r="F13" s="785">
        <v>24825</v>
      </c>
      <c r="G13" s="792">
        <v>46274</v>
      </c>
      <c r="H13" s="841">
        <v>6784</v>
      </c>
      <c r="I13" s="842">
        <v>18835</v>
      </c>
      <c r="J13" s="843">
        <v>20655</v>
      </c>
      <c r="K13" s="792">
        <v>15956</v>
      </c>
      <c r="L13" s="844">
        <v>1366</v>
      </c>
      <c r="M13" s="845">
        <v>11057</v>
      </c>
      <c r="N13" s="846">
        <v>3533</v>
      </c>
      <c r="O13" s="792">
        <v>1838</v>
      </c>
      <c r="P13" s="844">
        <v>123</v>
      </c>
      <c r="Q13" s="845">
        <v>1078</v>
      </c>
      <c r="R13" s="846">
        <v>637</v>
      </c>
      <c r="S13" s="792">
        <v>190</v>
      </c>
      <c r="T13" s="780" t="s">
        <v>9</v>
      </c>
      <c r="U13" s="845">
        <v>190</v>
      </c>
      <c r="V13" s="783" t="s">
        <v>9</v>
      </c>
    </row>
    <row r="14" spans="1:23" ht="13.5">
      <c r="B14" s="419" t="s">
        <v>116</v>
      </c>
      <c r="C14" s="790">
        <v>189</v>
      </c>
      <c r="D14" s="773">
        <v>67</v>
      </c>
      <c r="E14" s="772" t="s">
        <v>9</v>
      </c>
      <c r="F14" s="786">
        <v>122</v>
      </c>
      <c r="G14" s="793">
        <v>189</v>
      </c>
      <c r="H14" s="847">
        <v>67</v>
      </c>
      <c r="I14" s="771" t="s">
        <v>9</v>
      </c>
      <c r="J14" s="848">
        <v>122</v>
      </c>
      <c r="K14" s="793" t="s">
        <v>9</v>
      </c>
      <c r="L14" s="773" t="s">
        <v>9</v>
      </c>
      <c r="M14" s="772" t="s">
        <v>9</v>
      </c>
      <c r="N14" s="786" t="s">
        <v>9</v>
      </c>
      <c r="O14" s="796" t="s">
        <v>9</v>
      </c>
      <c r="P14" s="774" t="s">
        <v>9</v>
      </c>
      <c r="Q14" s="771" t="s">
        <v>9</v>
      </c>
      <c r="R14" s="775" t="s">
        <v>9</v>
      </c>
      <c r="S14" s="793" t="s">
        <v>9</v>
      </c>
      <c r="T14" s="774" t="s">
        <v>9</v>
      </c>
      <c r="U14" s="771" t="s">
        <v>9</v>
      </c>
      <c r="V14" s="775" t="s">
        <v>9</v>
      </c>
    </row>
    <row r="15" spans="1:23">
      <c r="Q15" s="291"/>
    </row>
    <row r="16" spans="1:23">
      <c r="B16" s="1245" t="s">
        <v>117</v>
      </c>
      <c r="C16" s="1245"/>
      <c r="D16" s="1245"/>
      <c r="E16" s="1245"/>
      <c r="F16" s="1245"/>
      <c r="G16" s="1245"/>
      <c r="H16" s="1245"/>
      <c r="I16" s="1245"/>
      <c r="J16" s="1245"/>
      <c r="K16" s="1245"/>
      <c r="L16" s="1245"/>
    </row>
    <row r="17" spans="2:14">
      <c r="B17" s="10" t="s">
        <v>11</v>
      </c>
    </row>
    <row r="18" spans="2:14">
      <c r="B18" s="305"/>
      <c r="C18" s="305"/>
      <c r="D18" s="305"/>
      <c r="E18" s="305"/>
      <c r="F18" s="305"/>
      <c r="G18" s="307"/>
      <c r="H18" s="307"/>
      <c r="I18" s="307"/>
      <c r="J18" s="307"/>
      <c r="K18" s="307"/>
      <c r="L18" s="307"/>
      <c r="M18" s="305"/>
    </row>
    <row r="19" spans="2:14">
      <c r="B19" s="305"/>
      <c r="C19" s="305"/>
      <c r="D19" s="305"/>
      <c r="E19" s="305"/>
      <c r="F19" s="305"/>
      <c r="G19" s="305"/>
      <c r="H19" s="307"/>
      <c r="I19" s="305"/>
      <c r="J19" s="305"/>
      <c r="K19" s="307"/>
      <c r="L19" s="307"/>
      <c r="M19" s="305"/>
    </row>
    <row r="20" spans="2:14">
      <c r="B20" s="305"/>
      <c r="C20" s="305"/>
      <c r="D20" s="305"/>
      <c r="E20" s="305"/>
      <c r="F20" s="305"/>
      <c r="G20" s="305"/>
      <c r="H20" s="305"/>
      <c r="I20" s="305"/>
      <c r="J20" s="305"/>
      <c r="K20" s="305"/>
      <c r="L20" s="305"/>
      <c r="M20" s="305"/>
    </row>
    <row r="21" spans="2:14">
      <c r="B21" s="305"/>
      <c r="C21" s="305"/>
      <c r="D21" s="305"/>
      <c r="E21" s="307"/>
      <c r="F21" s="307"/>
      <c r="G21" s="307"/>
      <c r="H21" s="307"/>
      <c r="I21" s="307"/>
      <c r="J21" s="307"/>
      <c r="K21" s="307"/>
      <c r="L21" s="307"/>
      <c r="M21" s="305"/>
    </row>
    <row r="22" spans="2:14">
      <c r="B22" s="305"/>
      <c r="C22" s="305"/>
      <c r="D22" s="305"/>
      <c r="E22" s="305"/>
      <c r="F22" s="305"/>
      <c r="G22" s="305"/>
      <c r="H22" s="305"/>
      <c r="I22" s="305"/>
      <c r="J22" s="305"/>
      <c r="K22" s="305"/>
      <c r="L22" s="305"/>
      <c r="M22" s="305"/>
    </row>
    <row r="23" spans="2:14">
      <c r="B23" s="305"/>
      <c r="C23" s="305"/>
      <c r="D23" s="305"/>
      <c r="E23" s="305"/>
      <c r="F23" s="305"/>
      <c r="G23" s="305"/>
      <c r="H23" s="305"/>
      <c r="I23" s="305"/>
      <c r="J23" s="305"/>
      <c r="K23" s="305"/>
      <c r="L23" s="305"/>
      <c r="M23" s="305"/>
    </row>
    <row r="26" spans="2:14">
      <c r="B26" s="804"/>
      <c r="C26" s="4"/>
      <c r="D26" s="804"/>
      <c r="E26" s="804"/>
      <c r="F26" s="804"/>
      <c r="G26" s="804"/>
      <c r="H26" s="804"/>
      <c r="I26" s="804"/>
      <c r="J26" s="804"/>
      <c r="K26" s="804"/>
      <c r="L26" s="804"/>
      <c r="M26" s="804"/>
      <c r="N26" s="313"/>
    </row>
    <row r="27" spans="2:14">
      <c r="B27" s="804"/>
      <c r="C27" s="4"/>
      <c r="D27" s="804"/>
      <c r="E27" s="804"/>
      <c r="F27" s="804"/>
      <c r="G27" s="804"/>
      <c r="H27" s="804"/>
      <c r="I27" s="804"/>
      <c r="J27" s="804"/>
      <c r="K27" s="804"/>
      <c r="L27" s="804"/>
      <c r="M27" s="804"/>
      <c r="N27" s="313"/>
    </row>
    <row r="28" spans="2:14">
      <c r="B28" s="804"/>
      <c r="C28" s="4"/>
      <c r="D28" s="804"/>
      <c r="E28" s="804"/>
      <c r="F28" s="804"/>
      <c r="G28" s="804"/>
      <c r="H28" s="804"/>
      <c r="I28" s="804"/>
      <c r="J28" s="804"/>
      <c r="K28" s="804"/>
      <c r="L28" s="804"/>
      <c r="M28" s="804"/>
      <c r="N28" s="313"/>
    </row>
    <row r="29" spans="2:14">
      <c r="B29" s="804"/>
      <c r="C29" s="4"/>
      <c r="D29" s="804"/>
      <c r="E29" s="804"/>
      <c r="F29" s="804"/>
      <c r="G29" s="804"/>
      <c r="H29" s="804"/>
      <c r="I29" s="804"/>
      <c r="J29" s="804"/>
      <c r="K29" s="804"/>
      <c r="L29" s="804"/>
      <c r="M29" s="804"/>
      <c r="N29" s="313"/>
    </row>
    <row r="30" spans="2:14">
      <c r="B30" s="804"/>
      <c r="C30" s="4"/>
      <c r="D30" s="804"/>
      <c r="E30" s="804"/>
      <c r="F30" s="804"/>
      <c r="G30" s="804"/>
      <c r="H30" s="804"/>
      <c r="I30" s="804"/>
      <c r="J30" s="804"/>
      <c r="K30" s="804"/>
      <c r="L30" s="804"/>
      <c r="M30" s="804"/>
      <c r="N30" s="313"/>
    </row>
    <row r="31" spans="2:14">
      <c r="B31" s="804"/>
      <c r="C31" s="4"/>
      <c r="D31" s="805"/>
      <c r="E31" s="805"/>
      <c r="F31" s="805"/>
      <c r="G31" s="805"/>
      <c r="H31" s="805"/>
      <c r="I31" s="805"/>
      <c r="J31" s="805"/>
      <c r="K31" s="805"/>
      <c r="L31" s="805"/>
      <c r="M31" s="805"/>
      <c r="N31" s="313"/>
    </row>
    <row r="32" spans="2:14">
      <c r="B32" s="804"/>
      <c r="C32" s="4"/>
      <c r="D32" s="805"/>
      <c r="E32" s="805"/>
      <c r="F32" s="805"/>
      <c r="G32" s="805"/>
      <c r="H32" s="805"/>
      <c r="I32" s="805"/>
      <c r="J32" s="4"/>
      <c r="K32" s="4"/>
      <c r="L32" s="4"/>
      <c r="M32" s="805"/>
      <c r="N32" s="313"/>
    </row>
    <row r="33" spans="2:14">
      <c r="B33" s="804"/>
      <c r="C33" s="4"/>
      <c r="D33" s="805"/>
      <c r="E33" s="805"/>
      <c r="F33" s="805"/>
      <c r="G33" s="805"/>
      <c r="H33" s="805"/>
      <c r="I33" s="805"/>
      <c r="J33" s="805"/>
      <c r="K33" s="805"/>
      <c r="L33" s="805"/>
      <c r="M33" s="805"/>
      <c r="N33" s="313"/>
    </row>
    <row r="34" spans="2:14">
      <c r="B34" s="804"/>
      <c r="C34" s="4"/>
      <c r="D34" s="805"/>
      <c r="E34" s="805"/>
      <c r="F34" s="805"/>
      <c r="G34" s="805"/>
      <c r="H34" s="805"/>
      <c r="I34" s="805"/>
      <c r="J34" s="805"/>
      <c r="K34" s="805"/>
      <c r="L34" s="805"/>
      <c r="M34" s="805"/>
      <c r="N34" s="313"/>
    </row>
    <row r="35" spans="2:14">
      <c r="B35" s="804"/>
      <c r="C35" s="4"/>
      <c r="D35" s="805"/>
      <c r="E35" s="4"/>
      <c r="F35" s="805"/>
      <c r="G35" s="4"/>
      <c r="H35" s="4"/>
      <c r="I35" s="4"/>
      <c r="J35" s="805"/>
      <c r="K35" s="4"/>
      <c r="L35" s="4"/>
      <c r="M35" s="4"/>
      <c r="N35" s="313"/>
    </row>
  </sheetData>
  <mergeCells count="6">
    <mergeCell ref="B16:L16"/>
    <mergeCell ref="S4:V4"/>
    <mergeCell ref="C4:F4"/>
    <mergeCell ref="G4:J4"/>
    <mergeCell ref="K4:N4"/>
    <mergeCell ref="O4:R4"/>
  </mergeCells>
  <pageMargins left="0.17" right="0.17" top="1.02" bottom="1.05" header="0" footer="0.43"/>
  <pageSetup paperSize="9" scale="66" orientation="landscape" r:id="rId1"/>
  <headerFooter alignWithMargins="0">
    <oddFooter>&amp;C&amp;G</oddFooter>
  </headerFooter>
  <legacyDrawingHF r:id="rId2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W36"/>
  <sheetViews>
    <sheetView workbookViewId="0"/>
  </sheetViews>
  <sheetFormatPr baseColWidth="10" defaultColWidth="11.42578125" defaultRowHeight="12.75"/>
  <cols>
    <col min="1" max="1" width="3.5703125" style="140" customWidth="1"/>
    <col min="2" max="11" width="11.42578125" style="140"/>
    <col min="12" max="12" width="7.140625" style="140" customWidth="1"/>
    <col min="13" max="13" width="17.7109375" style="140" customWidth="1"/>
    <col min="14" max="16384" width="11.42578125" style="140"/>
  </cols>
  <sheetData>
    <row r="1" spans="1:23" s="3" customFormat="1" ht="13.5" thickBot="1">
      <c r="A1" s="1098"/>
      <c r="B1" s="1098"/>
      <c r="C1" s="1098"/>
      <c r="D1" s="1098"/>
      <c r="E1" s="1098"/>
      <c r="F1" s="1098"/>
      <c r="G1" s="1098"/>
      <c r="H1" s="1098"/>
      <c r="I1" s="1098"/>
      <c r="J1" s="1098"/>
      <c r="K1" s="1098"/>
      <c r="L1" s="1099" t="s">
        <v>491</v>
      </c>
      <c r="M1" s="140"/>
      <c r="N1" s="140"/>
      <c r="O1" s="140"/>
      <c r="P1" s="140"/>
      <c r="Q1" s="140"/>
      <c r="R1" s="140"/>
      <c r="S1" s="140"/>
      <c r="T1" s="140"/>
      <c r="U1" s="140"/>
      <c r="V1" s="140"/>
      <c r="W1" s="140"/>
    </row>
    <row r="2" spans="1:23" ht="24" customHeight="1">
      <c r="A2" s="136" t="s">
        <v>398</v>
      </c>
    </row>
    <row r="3" spans="1:23">
      <c r="A3" s="141"/>
      <c r="B3" s="141"/>
      <c r="C3" s="141"/>
      <c r="D3" s="141"/>
      <c r="E3" s="141"/>
      <c r="F3" s="141"/>
      <c r="G3" s="141"/>
      <c r="H3" s="141"/>
      <c r="I3" s="141"/>
      <c r="J3" s="141"/>
    </row>
    <row r="4" spans="1:23">
      <c r="A4" s="141"/>
      <c r="B4" s="141"/>
      <c r="C4" s="141"/>
      <c r="D4" s="141"/>
      <c r="E4" s="141"/>
      <c r="F4" s="141"/>
      <c r="G4" s="141"/>
      <c r="H4" s="141"/>
      <c r="I4" s="141"/>
      <c r="J4" s="141"/>
    </row>
    <row r="5" spans="1:23" ht="15">
      <c r="A5" s="141"/>
      <c r="B5" s="141"/>
      <c r="C5" s="141"/>
      <c r="D5" s="141"/>
      <c r="E5" s="141"/>
      <c r="F5" s="141"/>
      <c r="G5" s="141"/>
      <c r="H5" s="141"/>
      <c r="I5" s="141"/>
      <c r="J5" s="141"/>
      <c r="M5" s="167"/>
    </row>
    <row r="6" spans="1:23">
      <c r="A6" s="141"/>
      <c r="B6" s="141"/>
      <c r="C6" s="141"/>
      <c r="D6" s="141"/>
      <c r="E6" s="141"/>
      <c r="F6" s="141"/>
      <c r="G6" s="141"/>
      <c r="H6" s="141"/>
      <c r="I6" s="141"/>
      <c r="J6" s="141"/>
      <c r="M6" s="350"/>
      <c r="N6" s="1252"/>
      <c r="O6" s="1252"/>
      <c r="P6" s="1252"/>
      <c r="Q6" s="313"/>
    </row>
    <row r="7" spans="1:23">
      <c r="A7" s="141"/>
      <c r="B7" s="141"/>
      <c r="C7" s="141"/>
      <c r="D7" s="141"/>
      <c r="E7" s="141"/>
      <c r="F7" s="141"/>
      <c r="G7" s="141"/>
      <c r="H7" s="141"/>
      <c r="I7" s="141"/>
      <c r="J7" s="141"/>
      <c r="M7" s="316"/>
      <c r="N7" s="313"/>
      <c r="O7" s="313"/>
      <c r="P7" s="313"/>
      <c r="Q7" s="313"/>
    </row>
    <row r="8" spans="1:23">
      <c r="A8" s="141"/>
      <c r="B8" s="141"/>
      <c r="C8" s="141"/>
      <c r="D8" s="141"/>
      <c r="E8" s="141"/>
      <c r="F8" s="141"/>
      <c r="G8" s="141"/>
      <c r="H8" s="141"/>
      <c r="I8" s="141"/>
      <c r="J8" s="141"/>
      <c r="L8" s="141"/>
      <c r="M8" s="350"/>
      <c r="N8" s="315"/>
      <c r="O8" s="315"/>
      <c r="P8" s="315"/>
      <c r="Q8" s="315"/>
    </row>
    <row r="9" spans="1:23">
      <c r="A9" s="141"/>
      <c r="B9" s="141"/>
      <c r="C9" s="141"/>
      <c r="D9" s="141"/>
      <c r="E9" s="141"/>
      <c r="F9" s="141"/>
      <c r="G9" s="141"/>
      <c r="H9" s="141"/>
      <c r="I9" s="141"/>
      <c r="J9" s="141"/>
      <c r="L9" s="141"/>
      <c r="M9" s="316"/>
      <c r="N9" s="341"/>
      <c r="O9" s="341"/>
      <c r="P9" s="341"/>
      <c r="Q9" s="315"/>
    </row>
    <row r="10" spans="1:23">
      <c r="A10" s="141"/>
      <c r="B10" s="171"/>
      <c r="C10" s="171"/>
      <c r="D10" s="171"/>
      <c r="E10" s="171"/>
      <c r="F10" s="31"/>
      <c r="G10" s="141"/>
      <c r="H10" s="141"/>
      <c r="I10" s="141"/>
      <c r="J10" s="141"/>
      <c r="L10" s="141"/>
      <c r="M10" s="429"/>
      <c r="N10" s="430" t="s">
        <v>115</v>
      </c>
      <c r="O10" s="430" t="s">
        <v>110</v>
      </c>
      <c r="P10" s="430" t="s">
        <v>111</v>
      </c>
      <c r="Q10" s="510"/>
      <c r="R10" s="510"/>
    </row>
    <row r="11" spans="1:23">
      <c r="A11" s="141"/>
      <c r="B11" s="171"/>
      <c r="C11" s="228"/>
      <c r="D11" s="228"/>
      <c r="E11" s="228"/>
      <c r="F11" s="171"/>
      <c r="G11" s="141"/>
      <c r="H11" s="141"/>
      <c r="I11" s="141"/>
      <c r="J11" s="141"/>
      <c r="L11" s="141"/>
      <c r="M11" s="429" t="s">
        <v>20</v>
      </c>
      <c r="N11" s="806">
        <v>3745</v>
      </c>
      <c r="O11" s="806">
        <v>6237</v>
      </c>
      <c r="P11" s="806">
        <v>9540</v>
      </c>
      <c r="Q11" s="510"/>
      <c r="R11" s="510"/>
    </row>
    <row r="12" spans="1:23">
      <c r="A12" s="141"/>
      <c r="B12" s="171"/>
      <c r="C12" s="228"/>
      <c r="D12" s="228"/>
      <c r="E12" s="228"/>
      <c r="F12" s="171"/>
      <c r="G12" s="141"/>
      <c r="H12" s="141"/>
      <c r="I12" s="141"/>
      <c r="J12" s="141"/>
      <c r="L12" s="141"/>
      <c r="M12" s="429" t="s">
        <v>21</v>
      </c>
      <c r="N12" s="806">
        <v>4335</v>
      </c>
      <c r="O12" s="806">
        <v>1435</v>
      </c>
      <c r="P12" s="806">
        <v>725</v>
      </c>
      <c r="Q12" s="510"/>
      <c r="R12" s="510"/>
    </row>
    <row r="13" spans="1:23">
      <c r="A13" s="141"/>
      <c r="B13" s="171"/>
      <c r="C13" s="228"/>
      <c r="D13" s="228"/>
      <c r="E13" s="228"/>
      <c r="F13" s="171"/>
      <c r="G13" s="141"/>
      <c r="H13" s="141"/>
      <c r="I13" s="141"/>
      <c r="J13" s="141"/>
      <c r="L13" s="141"/>
      <c r="M13" s="429" t="s">
        <v>22</v>
      </c>
      <c r="N13" s="806">
        <v>2062</v>
      </c>
      <c r="O13" s="806">
        <v>4111</v>
      </c>
      <c r="P13" s="806">
        <v>15827</v>
      </c>
      <c r="Q13" s="510"/>
      <c r="R13" s="510"/>
    </row>
    <row r="14" spans="1:23">
      <c r="A14" s="141"/>
      <c r="B14" s="171"/>
      <c r="C14" s="228"/>
      <c r="D14" s="228"/>
      <c r="E14" s="228"/>
      <c r="F14" s="171"/>
      <c r="G14" s="141"/>
      <c r="H14" s="141"/>
      <c r="I14" s="141"/>
      <c r="J14" s="141"/>
      <c r="L14" s="141"/>
      <c r="M14" s="429" t="s">
        <v>23</v>
      </c>
      <c r="N14" s="806">
        <v>5511</v>
      </c>
      <c r="O14" s="806">
        <v>11188</v>
      </c>
      <c r="P14" s="806">
        <v>14989</v>
      </c>
      <c r="Q14" s="510"/>
      <c r="R14" s="510"/>
    </row>
    <row r="15" spans="1:23">
      <c r="A15" s="141"/>
      <c r="B15" s="171"/>
      <c r="C15" s="228"/>
      <c r="D15" s="228"/>
      <c r="E15" s="228"/>
      <c r="F15" s="171"/>
      <c r="G15" s="141"/>
      <c r="H15" s="141"/>
      <c r="I15" s="141"/>
      <c r="J15" s="141"/>
      <c r="L15" s="141"/>
      <c r="M15" s="429" t="s">
        <v>24</v>
      </c>
      <c r="N15" s="806">
        <v>8273</v>
      </c>
      <c r="O15" s="806">
        <v>31160</v>
      </c>
      <c r="P15" s="806">
        <v>24825</v>
      </c>
      <c r="Q15" s="510"/>
      <c r="R15" s="510"/>
    </row>
    <row r="16" spans="1:23">
      <c r="A16" s="141"/>
      <c r="B16" s="171"/>
      <c r="C16" s="228"/>
      <c r="D16" s="228"/>
      <c r="E16" s="228"/>
      <c r="F16" s="171"/>
      <c r="G16" s="141"/>
      <c r="H16" s="141"/>
      <c r="I16" s="141"/>
      <c r="J16" s="141"/>
      <c r="L16" s="141"/>
      <c r="M16" s="429"/>
      <c r="N16" s="806"/>
      <c r="O16" s="806"/>
      <c r="P16" s="806"/>
      <c r="Q16" s="510"/>
      <c r="R16" s="510"/>
    </row>
    <row r="17" spans="1:18">
      <c r="A17" s="141"/>
      <c r="B17" s="171"/>
      <c r="C17" s="161"/>
      <c r="D17" s="161"/>
      <c r="E17" s="161"/>
      <c r="F17" s="161"/>
      <c r="G17" s="141"/>
      <c r="H17" s="141"/>
      <c r="I17" s="141"/>
      <c r="J17" s="141"/>
      <c r="L17" s="141"/>
      <c r="M17" s="510"/>
      <c r="N17" s="510"/>
      <c r="O17" s="510"/>
      <c r="P17" s="510"/>
      <c r="Q17" s="510"/>
      <c r="R17" s="510"/>
    </row>
    <row r="18" spans="1:18">
      <c r="A18" s="141"/>
      <c r="B18" s="171"/>
      <c r="C18" s="171"/>
      <c r="D18" s="171"/>
      <c r="E18" s="171"/>
      <c r="F18" s="171"/>
      <c r="G18" s="141"/>
      <c r="H18" s="141"/>
      <c r="I18" s="141"/>
      <c r="J18" s="141"/>
      <c r="L18" s="141"/>
      <c r="M18" s="510"/>
      <c r="N18" s="510"/>
      <c r="O18" s="510"/>
      <c r="P18" s="510"/>
      <c r="Q18" s="510"/>
      <c r="R18" s="510"/>
    </row>
    <row r="19" spans="1:18">
      <c r="A19" s="141"/>
      <c r="B19" s="141"/>
      <c r="C19" s="141"/>
      <c r="D19" s="141"/>
      <c r="E19" s="141"/>
      <c r="F19" s="141"/>
      <c r="G19" s="141"/>
      <c r="H19" s="141"/>
      <c r="I19" s="141"/>
      <c r="J19" s="141"/>
      <c r="L19" s="141"/>
      <c r="M19" s="510"/>
      <c r="N19" s="510"/>
      <c r="O19" s="510"/>
      <c r="P19" s="510"/>
      <c r="Q19" s="510"/>
      <c r="R19" s="510"/>
    </row>
    <row r="20" spans="1:18">
      <c r="A20" s="141"/>
      <c r="B20" s="141"/>
      <c r="C20" s="141"/>
      <c r="D20" s="141"/>
      <c r="E20" s="141"/>
      <c r="F20" s="141"/>
      <c r="G20" s="141"/>
      <c r="H20" s="141"/>
      <c r="I20" s="141"/>
      <c r="J20" s="141"/>
      <c r="L20" s="141"/>
      <c r="M20" s="141"/>
      <c r="N20" s="141"/>
      <c r="O20" s="141"/>
      <c r="P20" s="141"/>
      <c r="Q20" s="141"/>
    </row>
    <row r="21" spans="1:18">
      <c r="A21" s="141"/>
      <c r="B21" s="141"/>
      <c r="C21" s="141"/>
      <c r="D21" s="141"/>
      <c r="E21" s="141"/>
      <c r="F21" s="141"/>
      <c r="G21" s="141"/>
      <c r="H21" s="141"/>
      <c r="I21" s="141"/>
      <c r="J21" s="141"/>
      <c r="L21" s="141"/>
      <c r="M21" s="141"/>
      <c r="N21" s="141"/>
      <c r="O21" s="141"/>
      <c r="P21" s="141"/>
      <c r="Q21" s="141"/>
    </row>
    <row r="22" spans="1:18">
      <c r="A22" s="141"/>
      <c r="B22" s="141"/>
      <c r="C22" s="141"/>
      <c r="D22" s="141"/>
      <c r="E22" s="141"/>
      <c r="F22" s="141"/>
      <c r="G22" s="141"/>
      <c r="H22" s="141"/>
      <c r="I22" s="141"/>
      <c r="J22" s="141"/>
    </row>
    <row r="23" spans="1:18">
      <c r="A23" s="141"/>
      <c r="B23" s="141"/>
      <c r="C23" s="141"/>
      <c r="D23" s="141"/>
      <c r="E23" s="141"/>
      <c r="F23" s="141"/>
      <c r="G23" s="141"/>
      <c r="H23" s="141"/>
      <c r="I23" s="141"/>
      <c r="J23" s="141"/>
    </row>
    <row r="24" spans="1:18">
      <c r="A24" s="141"/>
      <c r="B24" s="141"/>
      <c r="C24" s="141"/>
      <c r="D24" s="141"/>
      <c r="E24" s="141"/>
      <c r="F24" s="141"/>
      <c r="G24" s="141"/>
      <c r="H24" s="141"/>
      <c r="I24" s="141"/>
      <c r="J24" s="141"/>
    </row>
    <row r="26" spans="1:18">
      <c r="A26" s="10" t="s">
        <v>11</v>
      </c>
    </row>
    <row r="36" spans="1:1">
      <c r="A36" s="182"/>
    </row>
  </sheetData>
  <mergeCells count="1">
    <mergeCell ref="N6:P6"/>
  </mergeCells>
  <pageMargins left="0.15748031496062992" right="0.15748031496062992" top="0.62992125984251968" bottom="0.98425196850393704" header="0" footer="0.35433070866141736"/>
  <pageSetup paperSize="9" orientation="landscape" r:id="rId1"/>
  <headerFooter alignWithMargins="0">
    <oddFooter>&amp;C&amp;G</oddFooter>
  </headerFooter>
  <drawing r:id="rId2"/>
  <legacyDrawingHF r:id="rId3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W33"/>
  <sheetViews>
    <sheetView zoomScale="90" zoomScaleNormal="90" workbookViewId="0">
      <selection activeCell="A21" sqref="A21"/>
    </sheetView>
  </sheetViews>
  <sheetFormatPr baseColWidth="10" defaultColWidth="11.42578125" defaultRowHeight="12.75"/>
  <cols>
    <col min="1" max="1" width="18.28515625" style="3" customWidth="1"/>
    <col min="2" max="2" width="9.28515625" style="3" bestFit="1" customWidth="1"/>
    <col min="3" max="3" width="10.28515625" style="3" bestFit="1" customWidth="1"/>
    <col min="4" max="4" width="8.7109375" style="3" bestFit="1" customWidth="1"/>
    <col min="5" max="5" width="12.5703125" style="3" bestFit="1" customWidth="1"/>
    <col min="6" max="6" width="7.140625" style="3" bestFit="1" customWidth="1"/>
    <col min="7" max="7" width="10.28515625" style="3" bestFit="1" customWidth="1"/>
    <col min="8" max="8" width="8.7109375" style="3" bestFit="1" customWidth="1"/>
    <col min="9" max="9" width="12.5703125" style="3" bestFit="1" customWidth="1"/>
    <col min="10" max="10" width="6" style="3" bestFit="1" customWidth="1"/>
    <col min="11" max="11" width="10.28515625" style="3" bestFit="1" customWidth="1"/>
    <col min="12" max="12" width="8.7109375" style="3" bestFit="1" customWidth="1"/>
    <col min="13" max="13" width="12.5703125" style="3" bestFit="1" customWidth="1"/>
    <col min="14" max="14" width="9.28515625" style="3" bestFit="1" customWidth="1"/>
    <col min="15" max="15" width="10.28515625" style="3" bestFit="1" customWidth="1"/>
    <col min="16" max="16" width="8.7109375" style="3" bestFit="1" customWidth="1"/>
    <col min="17" max="17" width="12.5703125" style="3" bestFit="1" customWidth="1"/>
    <col min="18" max="18" width="6.140625" style="3" bestFit="1" customWidth="1"/>
    <col min="19" max="19" width="10.28515625" style="3" bestFit="1" customWidth="1"/>
    <col min="20" max="20" width="8.7109375" style="3" bestFit="1" customWidth="1"/>
    <col min="21" max="21" width="12.5703125" style="3" bestFit="1" customWidth="1"/>
    <col min="22" max="22" width="5.140625" style="3" customWidth="1"/>
    <col min="23" max="16384" width="11.42578125" style="3"/>
  </cols>
  <sheetData>
    <row r="1" spans="1:23" ht="18" customHeight="1" thickBot="1">
      <c r="A1" s="1098"/>
      <c r="B1" s="1098"/>
      <c r="C1" s="1098"/>
      <c r="D1" s="1098"/>
      <c r="E1" s="1098"/>
      <c r="F1" s="1098"/>
      <c r="G1" s="1098"/>
      <c r="H1" s="1098"/>
      <c r="I1" s="1098"/>
      <c r="J1" s="1098"/>
      <c r="K1" s="1098"/>
      <c r="L1" s="1098"/>
      <c r="M1" s="1098"/>
      <c r="N1" s="1098"/>
      <c r="O1" s="1098"/>
      <c r="P1" s="1098"/>
      <c r="Q1" s="1098"/>
      <c r="R1" s="1098"/>
      <c r="S1" s="1098"/>
      <c r="T1" s="1098"/>
      <c r="U1" s="1098"/>
      <c r="V1" s="1099" t="s">
        <v>491</v>
      </c>
      <c r="W1" s="140"/>
    </row>
    <row r="2" spans="1:23" ht="21.75" customHeight="1">
      <c r="A2" s="319" t="s">
        <v>400</v>
      </c>
      <c r="B2" s="305"/>
      <c r="C2" s="305"/>
      <c r="D2" s="305"/>
      <c r="E2" s="305"/>
      <c r="F2" s="305"/>
      <c r="G2" s="305"/>
      <c r="H2" s="305"/>
      <c r="I2" s="305"/>
      <c r="J2" s="305"/>
      <c r="K2" s="305"/>
      <c r="L2" s="305"/>
      <c r="M2" s="305"/>
      <c r="N2" s="305"/>
      <c r="O2" s="305"/>
      <c r="P2" s="305"/>
      <c r="Q2" s="305"/>
      <c r="R2" s="305"/>
      <c r="S2" s="305"/>
      <c r="T2" s="305"/>
      <c r="U2" s="305"/>
    </row>
    <row r="3" spans="1:23" ht="15">
      <c r="A3" s="336"/>
      <c r="B3" s="305"/>
      <c r="C3" s="305"/>
      <c r="D3" s="305"/>
      <c r="E3" s="305"/>
      <c r="F3" s="305"/>
      <c r="G3" s="305"/>
      <c r="H3" s="305"/>
      <c r="I3" s="305"/>
      <c r="J3" s="305"/>
      <c r="K3" s="305"/>
      <c r="L3" s="305"/>
      <c r="M3" s="305"/>
      <c r="N3" s="305"/>
      <c r="O3" s="305"/>
      <c r="P3" s="305"/>
      <c r="Q3" s="305"/>
      <c r="R3" s="305"/>
      <c r="S3" s="305"/>
      <c r="T3" s="305"/>
      <c r="U3" s="305"/>
    </row>
    <row r="4" spans="1:23">
      <c r="A4" s="337"/>
      <c r="B4" s="1255" t="s">
        <v>5</v>
      </c>
      <c r="C4" s="1256"/>
      <c r="D4" s="1256"/>
      <c r="E4" s="1256"/>
      <c r="F4" s="1255" t="s">
        <v>6</v>
      </c>
      <c r="G4" s="1256"/>
      <c r="H4" s="1256"/>
      <c r="I4" s="1256"/>
      <c r="J4" s="1257" t="s">
        <v>7</v>
      </c>
      <c r="K4" s="1257"/>
      <c r="L4" s="1257"/>
      <c r="M4" s="1257"/>
      <c r="N4" s="1253" t="s">
        <v>10</v>
      </c>
      <c r="O4" s="1254"/>
      <c r="P4" s="1254"/>
      <c r="Q4" s="1254"/>
      <c r="R4" s="1253" t="s">
        <v>100</v>
      </c>
      <c r="S4" s="1254"/>
      <c r="T4" s="1254"/>
      <c r="U4" s="1248"/>
    </row>
    <row r="5" spans="1:23">
      <c r="A5" s="338" t="s">
        <v>18</v>
      </c>
      <c r="B5" s="322" t="s">
        <v>5</v>
      </c>
      <c r="C5" s="322" t="s">
        <v>115</v>
      </c>
      <c r="D5" s="322" t="s">
        <v>110</v>
      </c>
      <c r="E5" s="322" t="s">
        <v>111</v>
      </c>
      <c r="F5" s="322" t="s">
        <v>2</v>
      </c>
      <c r="G5" s="322" t="s">
        <v>115</v>
      </c>
      <c r="H5" s="322" t="s">
        <v>110</v>
      </c>
      <c r="I5" s="322" t="s">
        <v>111</v>
      </c>
      <c r="J5" s="322" t="s">
        <v>2</v>
      </c>
      <c r="K5" s="322" t="s">
        <v>115</v>
      </c>
      <c r="L5" s="322" t="s">
        <v>110</v>
      </c>
      <c r="M5" s="322" t="s">
        <v>111</v>
      </c>
      <c r="N5" s="322" t="s">
        <v>2</v>
      </c>
      <c r="O5" s="322" t="s">
        <v>115</v>
      </c>
      <c r="P5" s="322" t="s">
        <v>110</v>
      </c>
      <c r="Q5" s="322" t="s">
        <v>111</v>
      </c>
      <c r="R5" s="322" t="s">
        <v>5</v>
      </c>
      <c r="S5" s="322" t="s">
        <v>115</v>
      </c>
      <c r="T5" s="322" t="s">
        <v>110</v>
      </c>
      <c r="U5" s="322" t="s">
        <v>111</v>
      </c>
    </row>
    <row r="6" spans="1:23" ht="3" customHeight="1">
      <c r="A6" s="337"/>
      <c r="B6" s="324"/>
      <c r="C6" s="315"/>
      <c r="D6" s="315"/>
      <c r="E6" s="315"/>
      <c r="F6" s="324"/>
      <c r="G6" s="315"/>
      <c r="H6" s="315"/>
      <c r="I6" s="315"/>
      <c r="J6" s="324"/>
      <c r="K6" s="315"/>
      <c r="L6" s="315"/>
      <c r="M6" s="315"/>
      <c r="N6" s="339"/>
      <c r="O6" s="340"/>
      <c r="P6" s="340"/>
      <c r="Q6" s="340"/>
      <c r="R6" s="339"/>
      <c r="S6" s="340"/>
      <c r="T6" s="340"/>
      <c r="U6" s="345"/>
    </row>
    <row r="7" spans="1:23">
      <c r="A7" s="338" t="s">
        <v>2</v>
      </c>
      <c r="B7" s="810">
        <v>36710</v>
      </c>
      <c r="C7" s="810">
        <v>4874</v>
      </c>
      <c r="D7" s="810">
        <v>14244</v>
      </c>
      <c r="E7" s="810">
        <v>17592</v>
      </c>
      <c r="F7" s="766">
        <v>25978</v>
      </c>
      <c r="G7" s="766">
        <v>4007</v>
      </c>
      <c r="H7" s="766">
        <v>9216</v>
      </c>
      <c r="I7" s="766">
        <v>12755</v>
      </c>
      <c r="J7" s="766">
        <v>8887</v>
      </c>
      <c r="K7" s="766">
        <v>832</v>
      </c>
      <c r="L7" s="766">
        <v>4528</v>
      </c>
      <c r="M7" s="766">
        <v>3527</v>
      </c>
      <c r="N7" s="766">
        <v>1845</v>
      </c>
      <c r="O7" s="766">
        <v>35</v>
      </c>
      <c r="P7" s="766">
        <v>500</v>
      </c>
      <c r="Q7" s="766">
        <v>1310</v>
      </c>
      <c r="R7" s="766" t="s">
        <v>9</v>
      </c>
      <c r="S7" s="766" t="s">
        <v>9</v>
      </c>
      <c r="T7" s="766" t="s">
        <v>9</v>
      </c>
      <c r="U7" s="766" t="s">
        <v>9</v>
      </c>
    </row>
    <row r="8" spans="1:23" ht="2.25" customHeight="1">
      <c r="A8" s="337"/>
      <c r="B8" s="768"/>
      <c r="C8" s="768"/>
      <c r="D8" s="768"/>
      <c r="E8" s="768"/>
      <c r="F8" s="779"/>
      <c r="G8" s="779"/>
      <c r="H8" s="779"/>
      <c r="I8" s="779"/>
      <c r="J8" s="768"/>
      <c r="K8" s="779"/>
      <c r="L8" s="779"/>
      <c r="M8" s="779"/>
      <c r="N8" s="768"/>
      <c r="O8" s="779"/>
      <c r="P8" s="779"/>
      <c r="Q8" s="779"/>
      <c r="R8" s="768"/>
      <c r="S8" s="779"/>
      <c r="T8" s="779"/>
      <c r="U8" s="777"/>
    </row>
    <row r="9" spans="1:23">
      <c r="A9" s="807" t="s">
        <v>20</v>
      </c>
      <c r="B9" s="815">
        <v>4824</v>
      </c>
      <c r="C9" s="811">
        <v>768</v>
      </c>
      <c r="D9" s="812">
        <v>1537</v>
      </c>
      <c r="E9" s="811">
        <v>2519</v>
      </c>
      <c r="F9" s="797">
        <v>4260</v>
      </c>
      <c r="G9" s="800">
        <v>701</v>
      </c>
      <c r="H9" s="799">
        <v>1349</v>
      </c>
      <c r="I9" s="800">
        <v>2210</v>
      </c>
      <c r="J9" s="797">
        <v>564</v>
      </c>
      <c r="K9" s="800">
        <v>67</v>
      </c>
      <c r="L9" s="799">
        <v>188</v>
      </c>
      <c r="M9" s="800">
        <v>309</v>
      </c>
      <c r="N9" s="818" t="s">
        <v>9</v>
      </c>
      <c r="O9" s="769" t="s">
        <v>9</v>
      </c>
      <c r="P9" s="799" t="s">
        <v>9</v>
      </c>
      <c r="Q9" s="800" t="s">
        <v>9</v>
      </c>
      <c r="R9" s="781" t="s">
        <v>9</v>
      </c>
      <c r="S9" s="769" t="s">
        <v>9</v>
      </c>
      <c r="T9" s="812" t="s">
        <v>9</v>
      </c>
      <c r="U9" s="769" t="s">
        <v>9</v>
      </c>
    </row>
    <row r="10" spans="1:23">
      <c r="A10" s="808" t="s">
        <v>21</v>
      </c>
      <c r="B10" s="816">
        <v>1494</v>
      </c>
      <c r="C10" s="717">
        <v>990</v>
      </c>
      <c r="D10" s="716">
        <v>312</v>
      </c>
      <c r="E10" s="717">
        <v>192</v>
      </c>
      <c r="F10" s="778">
        <v>1415</v>
      </c>
      <c r="G10" s="802">
        <v>990</v>
      </c>
      <c r="H10" s="801">
        <v>258</v>
      </c>
      <c r="I10" s="802">
        <v>167</v>
      </c>
      <c r="J10" s="778">
        <v>79</v>
      </c>
      <c r="K10" s="802" t="s">
        <v>9</v>
      </c>
      <c r="L10" s="801">
        <v>54</v>
      </c>
      <c r="M10" s="802">
        <v>25</v>
      </c>
      <c r="N10" s="819" t="s">
        <v>9</v>
      </c>
      <c r="O10" s="770" t="s">
        <v>9</v>
      </c>
      <c r="P10" s="801" t="s">
        <v>9</v>
      </c>
      <c r="Q10" s="802" t="s">
        <v>9</v>
      </c>
      <c r="R10" s="780" t="s">
        <v>9</v>
      </c>
      <c r="S10" s="770" t="s">
        <v>9</v>
      </c>
      <c r="T10" s="716" t="s">
        <v>9</v>
      </c>
      <c r="U10" s="770" t="s">
        <v>9</v>
      </c>
    </row>
    <row r="11" spans="1:23">
      <c r="A11" s="808" t="s">
        <v>22</v>
      </c>
      <c r="B11" s="816">
        <v>6853</v>
      </c>
      <c r="C11" s="717">
        <v>577</v>
      </c>
      <c r="D11" s="716">
        <v>1104</v>
      </c>
      <c r="E11" s="717">
        <v>5172</v>
      </c>
      <c r="F11" s="778">
        <v>4808</v>
      </c>
      <c r="G11" s="802">
        <v>330</v>
      </c>
      <c r="H11" s="801">
        <v>850</v>
      </c>
      <c r="I11" s="802">
        <v>3628</v>
      </c>
      <c r="J11" s="778">
        <v>2045</v>
      </c>
      <c r="K11" s="802">
        <v>247</v>
      </c>
      <c r="L11" s="801">
        <v>254</v>
      </c>
      <c r="M11" s="802">
        <v>1544</v>
      </c>
      <c r="N11" s="819" t="s">
        <v>9</v>
      </c>
      <c r="O11" s="770" t="s">
        <v>9</v>
      </c>
      <c r="P11" s="700" t="s">
        <v>9</v>
      </c>
      <c r="Q11" s="706" t="s">
        <v>9</v>
      </c>
      <c r="R11" s="780" t="s">
        <v>9</v>
      </c>
      <c r="S11" s="770" t="s">
        <v>9</v>
      </c>
      <c r="T11" s="716" t="s">
        <v>9</v>
      </c>
      <c r="U11" s="770" t="s">
        <v>9</v>
      </c>
    </row>
    <row r="12" spans="1:23">
      <c r="A12" s="808" t="s">
        <v>23</v>
      </c>
      <c r="B12" s="816">
        <v>6986</v>
      </c>
      <c r="C12" s="717">
        <v>920</v>
      </c>
      <c r="D12" s="716">
        <v>2598</v>
      </c>
      <c r="E12" s="717">
        <v>3468</v>
      </c>
      <c r="F12" s="778">
        <v>4934</v>
      </c>
      <c r="G12" s="802">
        <v>726</v>
      </c>
      <c r="H12" s="801">
        <v>2115</v>
      </c>
      <c r="I12" s="802">
        <v>2093</v>
      </c>
      <c r="J12" s="778">
        <v>863</v>
      </c>
      <c r="K12" s="802">
        <v>194</v>
      </c>
      <c r="L12" s="801">
        <v>381</v>
      </c>
      <c r="M12" s="802">
        <v>288</v>
      </c>
      <c r="N12" s="778">
        <v>1189</v>
      </c>
      <c r="O12" s="770" t="s">
        <v>9</v>
      </c>
      <c r="P12" s="801">
        <v>102</v>
      </c>
      <c r="Q12" s="802">
        <v>1087</v>
      </c>
      <c r="R12" s="780" t="s">
        <v>9</v>
      </c>
      <c r="S12" s="770" t="s">
        <v>9</v>
      </c>
      <c r="T12" s="716" t="s">
        <v>9</v>
      </c>
      <c r="U12" s="770" t="s">
        <v>9</v>
      </c>
    </row>
    <row r="13" spans="1:23">
      <c r="A13" s="808" t="s">
        <v>24</v>
      </c>
      <c r="B13" s="816">
        <v>16480</v>
      </c>
      <c r="C13" s="717">
        <v>1571</v>
      </c>
      <c r="D13" s="716">
        <v>8693</v>
      </c>
      <c r="E13" s="717">
        <v>6216</v>
      </c>
      <c r="F13" s="778">
        <v>10488</v>
      </c>
      <c r="G13" s="802">
        <v>1212</v>
      </c>
      <c r="H13" s="801">
        <v>4644</v>
      </c>
      <c r="I13" s="802">
        <v>4632</v>
      </c>
      <c r="J13" s="778">
        <v>5336</v>
      </c>
      <c r="K13" s="802">
        <v>324</v>
      </c>
      <c r="L13" s="801">
        <v>3651</v>
      </c>
      <c r="M13" s="802">
        <v>1361</v>
      </c>
      <c r="N13" s="778">
        <v>656</v>
      </c>
      <c r="O13" s="770">
        <v>35</v>
      </c>
      <c r="P13" s="801">
        <v>398</v>
      </c>
      <c r="Q13" s="802">
        <v>223</v>
      </c>
      <c r="R13" s="780" t="s">
        <v>9</v>
      </c>
      <c r="S13" s="770" t="s">
        <v>9</v>
      </c>
      <c r="T13" s="716" t="s">
        <v>9</v>
      </c>
      <c r="U13" s="770" t="s">
        <v>9</v>
      </c>
    </row>
    <row r="14" spans="1:23" ht="13.5">
      <c r="A14" s="809" t="s">
        <v>116</v>
      </c>
      <c r="B14" s="817">
        <v>73</v>
      </c>
      <c r="C14" s="813">
        <v>48</v>
      </c>
      <c r="D14" s="814" t="s">
        <v>9</v>
      </c>
      <c r="E14" s="813">
        <v>25</v>
      </c>
      <c r="F14" s="798">
        <v>73</v>
      </c>
      <c r="G14" s="821">
        <v>48</v>
      </c>
      <c r="H14" s="774" t="s">
        <v>9</v>
      </c>
      <c r="I14" s="821">
        <v>25</v>
      </c>
      <c r="J14" s="798" t="s">
        <v>9</v>
      </c>
      <c r="K14" s="771" t="s">
        <v>9</v>
      </c>
      <c r="L14" s="774" t="s">
        <v>9</v>
      </c>
      <c r="M14" s="771" t="s">
        <v>9</v>
      </c>
      <c r="N14" s="820" t="s">
        <v>9</v>
      </c>
      <c r="O14" s="771" t="s">
        <v>9</v>
      </c>
      <c r="P14" s="774" t="s">
        <v>9</v>
      </c>
      <c r="Q14" s="771" t="s">
        <v>9</v>
      </c>
      <c r="R14" s="774" t="s">
        <v>9</v>
      </c>
      <c r="S14" s="771" t="s">
        <v>9</v>
      </c>
      <c r="T14" s="814" t="s">
        <v>9</v>
      </c>
      <c r="U14" s="771" t="s">
        <v>9</v>
      </c>
    </row>
    <row r="15" spans="1:23">
      <c r="A15" s="350"/>
      <c r="B15" s="349"/>
      <c r="C15" s="349"/>
      <c r="D15" s="349"/>
      <c r="E15" s="349"/>
      <c r="F15" s="341"/>
      <c r="G15" s="346"/>
      <c r="H15" s="348"/>
      <c r="I15" s="346"/>
      <c r="J15" s="327"/>
      <c r="K15" s="331"/>
      <c r="L15" s="331"/>
      <c r="M15" s="331"/>
      <c r="N15" s="327"/>
      <c r="O15" s="331"/>
      <c r="P15" s="331"/>
      <c r="Q15" s="331"/>
      <c r="R15" s="343"/>
      <c r="S15" s="343"/>
      <c r="T15" s="296"/>
      <c r="U15" s="343"/>
    </row>
    <row r="16" spans="1:23" ht="14.25">
      <c r="A16" s="1245" t="s">
        <v>117</v>
      </c>
      <c r="B16" s="1245"/>
      <c r="C16" s="1245"/>
      <c r="D16" s="1245"/>
      <c r="E16" s="1245"/>
      <c r="F16" s="1245"/>
      <c r="G16" s="1245"/>
      <c r="H16" s="1245"/>
      <c r="I16" s="1245"/>
      <c r="J16" s="1245"/>
      <c r="K16" s="1245"/>
      <c r="L16" s="344"/>
      <c r="M16" s="344"/>
      <c r="N16" s="305"/>
      <c r="O16" s="305"/>
      <c r="P16" s="305"/>
      <c r="Q16" s="305"/>
      <c r="R16" s="305"/>
      <c r="S16" s="305"/>
      <c r="T16" s="305"/>
      <c r="U16" s="305"/>
    </row>
    <row r="17" spans="1:21">
      <c r="A17" s="10" t="s">
        <v>11</v>
      </c>
      <c r="B17" s="305"/>
      <c r="C17" s="305"/>
      <c r="D17" s="305"/>
      <c r="E17" s="305"/>
      <c r="F17" s="305"/>
      <c r="G17" s="305"/>
      <c r="H17" s="305"/>
      <c r="I17" s="305"/>
      <c r="J17" s="305"/>
      <c r="K17" s="305"/>
      <c r="L17" s="305"/>
      <c r="M17" s="305"/>
      <c r="N17" s="305"/>
      <c r="O17" s="305"/>
      <c r="P17" s="305"/>
      <c r="Q17" s="305"/>
      <c r="R17" s="305"/>
      <c r="S17" s="305"/>
      <c r="T17" s="305"/>
      <c r="U17" s="305"/>
    </row>
    <row r="18" spans="1:21">
      <c r="A18" s="305"/>
      <c r="B18" s="305"/>
      <c r="C18" s="305"/>
      <c r="D18" s="305"/>
      <c r="E18" s="305"/>
      <c r="F18" s="305"/>
      <c r="G18" s="305"/>
      <c r="H18" s="305"/>
      <c r="I18" s="305"/>
      <c r="J18" s="305"/>
      <c r="K18" s="305"/>
      <c r="L18" s="305"/>
      <c r="M18" s="305"/>
      <c r="N18" s="305"/>
      <c r="O18" s="305"/>
      <c r="P18" s="305"/>
      <c r="Q18" s="305"/>
      <c r="R18" s="305"/>
      <c r="S18" s="305"/>
      <c r="T18" s="305"/>
      <c r="U18" s="305"/>
    </row>
    <row r="19" spans="1:21">
      <c r="B19" s="305"/>
      <c r="C19" s="305"/>
      <c r="D19" s="305"/>
      <c r="E19" s="305"/>
      <c r="F19" s="305"/>
      <c r="G19" s="305"/>
      <c r="H19" s="305"/>
      <c r="I19" s="305"/>
      <c r="J19" s="305"/>
      <c r="K19" s="305"/>
      <c r="L19" s="305"/>
      <c r="M19" s="305"/>
      <c r="N19" s="305"/>
      <c r="O19" s="305"/>
      <c r="P19" s="305"/>
      <c r="Q19" s="305"/>
      <c r="R19" s="305"/>
      <c r="S19" s="305"/>
      <c r="T19" s="305"/>
      <c r="U19" s="305"/>
    </row>
    <row r="20" spans="1:21">
      <c r="A20" s="305"/>
      <c r="B20" s="305"/>
      <c r="C20" s="305"/>
      <c r="D20" s="305"/>
      <c r="E20" s="305"/>
      <c r="F20" s="305"/>
      <c r="G20" s="305"/>
      <c r="H20" s="305"/>
      <c r="I20" s="305"/>
      <c r="J20" s="305"/>
      <c r="K20" s="305"/>
      <c r="L20" s="305"/>
      <c r="M20" s="305"/>
      <c r="N20" s="305"/>
      <c r="O20" s="305"/>
      <c r="P20" s="305"/>
      <c r="Q20" s="305"/>
      <c r="R20" s="305"/>
      <c r="S20" s="305"/>
      <c r="T20" s="305"/>
      <c r="U20" s="305"/>
    </row>
    <row r="22" spans="1:21">
      <c r="A22" s="509"/>
      <c r="B22" s="509"/>
      <c r="C22" s="509"/>
      <c r="D22" s="509"/>
      <c r="E22" s="509"/>
      <c r="F22" s="509"/>
      <c r="G22" s="509"/>
      <c r="H22" s="509"/>
      <c r="I22" s="509"/>
      <c r="J22" s="509"/>
      <c r="K22" s="509"/>
      <c r="L22" s="509"/>
      <c r="M22" s="509"/>
      <c r="N22" s="509"/>
      <c r="O22" s="509"/>
    </row>
    <row r="23" spans="1:21">
      <c r="A23" s="822" t="s">
        <v>167</v>
      </c>
      <c r="B23" s="509"/>
      <c r="C23" s="822">
        <v>2014</v>
      </c>
      <c r="D23" s="822">
        <v>2014</v>
      </c>
      <c r="E23" s="822">
        <v>2014</v>
      </c>
      <c r="F23" s="822">
        <v>2014</v>
      </c>
      <c r="G23" s="822">
        <v>2014</v>
      </c>
      <c r="H23" s="822">
        <v>2014</v>
      </c>
      <c r="I23" s="822">
        <v>2014</v>
      </c>
      <c r="J23" s="822">
        <v>2014</v>
      </c>
      <c r="K23" s="822">
        <v>2014</v>
      </c>
      <c r="L23" s="822">
        <v>2014</v>
      </c>
      <c r="M23" s="509"/>
      <c r="N23" s="509"/>
      <c r="O23" s="509"/>
    </row>
    <row r="24" spans="1:21">
      <c r="A24" s="822" t="s">
        <v>394</v>
      </c>
      <c r="B24" s="509"/>
      <c r="C24" s="822" t="s">
        <v>395</v>
      </c>
      <c r="D24" s="822" t="s">
        <v>395</v>
      </c>
      <c r="E24" s="822" t="s">
        <v>395</v>
      </c>
      <c r="F24" s="822" t="s">
        <v>155</v>
      </c>
      <c r="G24" s="822" t="s">
        <v>155</v>
      </c>
      <c r="H24" s="822" t="s">
        <v>155</v>
      </c>
      <c r="I24" s="822" t="s">
        <v>213</v>
      </c>
      <c r="J24" s="822" t="s">
        <v>213</v>
      </c>
      <c r="K24" s="822" t="s">
        <v>213</v>
      </c>
      <c r="L24" s="822" t="s">
        <v>212</v>
      </c>
      <c r="M24" s="509"/>
      <c r="N24" s="509"/>
      <c r="O24" s="509"/>
    </row>
    <row r="25" spans="1:21">
      <c r="A25" s="822" t="s">
        <v>396</v>
      </c>
      <c r="B25" s="509"/>
      <c r="C25" s="822" t="s">
        <v>103</v>
      </c>
      <c r="D25" s="822" t="s">
        <v>106</v>
      </c>
      <c r="E25" s="822" t="s">
        <v>107</v>
      </c>
      <c r="F25" s="822" t="s">
        <v>103</v>
      </c>
      <c r="G25" s="822" t="s">
        <v>106</v>
      </c>
      <c r="H25" s="822" t="s">
        <v>107</v>
      </c>
      <c r="I25" s="822" t="s">
        <v>103</v>
      </c>
      <c r="J25" s="822" t="s">
        <v>106</v>
      </c>
      <c r="K25" s="822" t="s">
        <v>107</v>
      </c>
      <c r="L25" s="822" t="s">
        <v>106</v>
      </c>
      <c r="M25" s="509"/>
      <c r="N25" s="509"/>
      <c r="O25" s="509"/>
    </row>
    <row r="26" spans="1:21">
      <c r="A26" s="822" t="s">
        <v>18</v>
      </c>
      <c r="B26" s="509"/>
      <c r="C26" s="822" t="s">
        <v>399</v>
      </c>
      <c r="D26" s="822" t="s">
        <v>399</v>
      </c>
      <c r="E26" s="822" t="s">
        <v>399</v>
      </c>
      <c r="F26" s="822" t="s">
        <v>399</v>
      </c>
      <c r="G26" s="822" t="s">
        <v>399</v>
      </c>
      <c r="H26" s="822" t="s">
        <v>399</v>
      </c>
      <c r="I26" s="822" t="s">
        <v>399</v>
      </c>
      <c r="J26" s="822" t="s">
        <v>399</v>
      </c>
      <c r="K26" s="822" t="s">
        <v>399</v>
      </c>
      <c r="L26" s="822" t="s">
        <v>399</v>
      </c>
      <c r="M26" s="509"/>
      <c r="N26" s="509"/>
      <c r="O26" s="509"/>
    </row>
    <row r="27" spans="1:21">
      <c r="A27" s="822" t="s">
        <v>20</v>
      </c>
      <c r="B27" s="509"/>
      <c r="C27" s="822">
        <v>701</v>
      </c>
      <c r="D27" s="822">
        <v>1349</v>
      </c>
      <c r="E27" s="822">
        <v>2210</v>
      </c>
      <c r="F27" s="822">
        <v>67</v>
      </c>
      <c r="G27" s="822">
        <v>188</v>
      </c>
      <c r="H27" s="822">
        <v>309</v>
      </c>
      <c r="I27" s="822"/>
      <c r="J27" s="822"/>
      <c r="K27" s="822"/>
      <c r="L27" s="822"/>
      <c r="M27" s="509"/>
      <c r="N27" s="509"/>
      <c r="O27" s="509"/>
    </row>
    <row r="28" spans="1:21">
      <c r="A28" s="822" t="s">
        <v>21</v>
      </c>
      <c r="B28" s="509"/>
      <c r="C28" s="823">
        <v>990</v>
      </c>
      <c r="D28" s="823">
        <v>258</v>
      </c>
      <c r="E28" s="823">
        <v>167</v>
      </c>
      <c r="F28" s="823"/>
      <c r="G28" s="823">
        <v>54</v>
      </c>
      <c r="H28" s="823">
        <v>25</v>
      </c>
      <c r="I28" s="823"/>
      <c r="J28" s="823"/>
      <c r="K28" s="823"/>
      <c r="L28" s="823"/>
      <c r="M28" s="824"/>
      <c r="N28" s="509"/>
      <c r="O28" s="509"/>
    </row>
    <row r="29" spans="1:21">
      <c r="A29" s="822" t="s">
        <v>22</v>
      </c>
      <c r="B29" s="509"/>
      <c r="C29" s="823">
        <v>330</v>
      </c>
      <c r="D29" s="823">
        <v>850</v>
      </c>
      <c r="E29" s="823">
        <v>3628</v>
      </c>
      <c r="F29" s="823">
        <v>247</v>
      </c>
      <c r="G29" s="823">
        <v>254</v>
      </c>
      <c r="H29" s="823">
        <v>1544</v>
      </c>
      <c r="I29" s="509"/>
      <c r="J29" s="509"/>
      <c r="K29" s="509"/>
      <c r="L29" s="823"/>
      <c r="M29" s="509"/>
      <c r="N29" s="509"/>
      <c r="O29" s="509"/>
    </row>
    <row r="30" spans="1:21">
      <c r="A30" s="822" t="s">
        <v>23</v>
      </c>
      <c r="B30" s="509"/>
      <c r="C30" s="823">
        <v>726</v>
      </c>
      <c r="D30" s="823">
        <v>2115</v>
      </c>
      <c r="E30" s="823">
        <v>2093</v>
      </c>
      <c r="F30" s="823">
        <v>194</v>
      </c>
      <c r="G30" s="823">
        <v>381</v>
      </c>
      <c r="H30" s="823">
        <v>288</v>
      </c>
      <c r="I30" s="823"/>
      <c r="J30" s="823">
        <v>102</v>
      </c>
      <c r="K30" s="823">
        <v>1087</v>
      </c>
      <c r="L30" s="823"/>
      <c r="M30" s="824"/>
      <c r="N30" s="509"/>
      <c r="O30" s="509"/>
    </row>
    <row r="31" spans="1:21">
      <c r="A31" s="822" t="s">
        <v>24</v>
      </c>
      <c r="B31" s="509"/>
      <c r="C31" s="823">
        <v>1212</v>
      </c>
      <c r="D31" s="823">
        <v>4644</v>
      </c>
      <c r="E31" s="823">
        <v>4632</v>
      </c>
      <c r="F31" s="823">
        <v>324</v>
      </c>
      <c r="G31" s="823">
        <v>3651</v>
      </c>
      <c r="H31" s="823">
        <v>1361</v>
      </c>
      <c r="I31" s="823">
        <v>35</v>
      </c>
      <c r="J31" s="823">
        <v>398</v>
      </c>
      <c r="K31" s="823">
        <v>223</v>
      </c>
      <c r="L31" s="823">
        <v>0</v>
      </c>
      <c r="M31" s="824"/>
      <c r="N31" s="509"/>
      <c r="O31" s="509"/>
    </row>
    <row r="32" spans="1:21">
      <c r="A32" s="822" t="s">
        <v>154</v>
      </c>
      <c r="B32" s="823"/>
      <c r="C32" s="823">
        <v>48</v>
      </c>
      <c r="D32" s="509"/>
      <c r="E32" s="823">
        <v>25</v>
      </c>
      <c r="F32" s="509"/>
      <c r="G32" s="509"/>
      <c r="H32" s="509"/>
      <c r="I32" s="509"/>
      <c r="J32" s="509"/>
      <c r="K32" s="509"/>
      <c r="L32" s="509"/>
      <c r="M32" s="509"/>
      <c r="N32" s="509"/>
      <c r="O32" s="509"/>
    </row>
    <row r="33" spans="1:15">
      <c r="A33" s="509"/>
      <c r="B33" s="509"/>
      <c r="C33" s="509"/>
      <c r="D33" s="509"/>
      <c r="E33" s="509"/>
      <c r="F33" s="509"/>
      <c r="G33" s="509"/>
      <c r="H33" s="509"/>
      <c r="I33" s="509"/>
      <c r="J33" s="509"/>
      <c r="K33" s="509"/>
      <c r="L33" s="509"/>
      <c r="M33" s="509"/>
      <c r="N33" s="509"/>
      <c r="O33" s="509"/>
    </row>
  </sheetData>
  <mergeCells count="6">
    <mergeCell ref="R4:U4"/>
    <mergeCell ref="A16:K16"/>
    <mergeCell ref="B4:E4"/>
    <mergeCell ref="F4:I4"/>
    <mergeCell ref="J4:M4"/>
    <mergeCell ref="N4:Q4"/>
  </mergeCells>
  <pageMargins left="0.19685039370078741" right="0.19685039370078741" top="0.74803149606299213" bottom="0.74803149606299213" header="0.31496062992125984" footer="0.31496062992125984"/>
  <pageSetup paperSize="9" scale="68" orientation="landscape" horizontalDpi="200" verticalDpi="200" r:id="rId1"/>
  <headerFooter>
    <oddFooter>&amp;C&amp;G</oddFooter>
  </headerFooter>
  <legacyDrawingHF r:id="rId2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</sheetPr>
  <dimension ref="A1:W28"/>
  <sheetViews>
    <sheetView workbookViewId="0"/>
  </sheetViews>
  <sheetFormatPr baseColWidth="10" defaultColWidth="11.42578125" defaultRowHeight="12.75"/>
  <cols>
    <col min="1" max="11" width="11.42578125" style="3"/>
    <col min="12" max="12" width="15.140625" style="3" customWidth="1"/>
    <col min="13" max="16384" width="11.42578125" style="3"/>
  </cols>
  <sheetData>
    <row r="1" spans="1:23" ht="13.5" thickBot="1">
      <c r="A1" s="1098"/>
      <c r="B1" s="1098"/>
      <c r="C1" s="1098"/>
      <c r="D1" s="1098"/>
      <c r="E1" s="1098"/>
      <c r="F1" s="1098"/>
      <c r="G1" s="1098"/>
      <c r="H1" s="1098"/>
      <c r="I1" s="1098"/>
      <c r="J1" s="1098"/>
      <c r="K1" s="1098"/>
      <c r="L1" s="1099" t="s">
        <v>491</v>
      </c>
      <c r="M1" s="140"/>
      <c r="N1" s="140"/>
      <c r="O1" s="140"/>
      <c r="P1" s="140"/>
      <c r="Q1" s="140"/>
      <c r="R1" s="140"/>
      <c r="S1" s="140"/>
      <c r="T1" s="140"/>
      <c r="U1" s="140"/>
      <c r="V1" s="140"/>
      <c r="W1" s="140"/>
    </row>
    <row r="2" spans="1:23" ht="22.5" customHeight="1">
      <c r="A2" s="335" t="s">
        <v>401</v>
      </c>
    </row>
    <row r="9" spans="1:23">
      <c r="L9" s="350"/>
      <c r="M9" s="315"/>
      <c r="N9" s="315"/>
      <c r="O9" s="315"/>
    </row>
    <row r="10" spans="1:23">
      <c r="L10" s="316"/>
      <c r="M10" s="341"/>
      <c r="N10" s="341"/>
      <c r="O10" s="341"/>
    </row>
    <row r="11" spans="1:23">
      <c r="L11" s="429"/>
      <c r="M11" s="430" t="s">
        <v>115</v>
      </c>
      <c r="N11" s="430" t="s">
        <v>110</v>
      </c>
      <c r="O11" s="430" t="s">
        <v>111</v>
      </c>
      <c r="P11" s="508"/>
    </row>
    <row r="12" spans="1:23">
      <c r="L12" s="429" t="s">
        <v>20</v>
      </c>
      <c r="M12" s="825">
        <v>768</v>
      </c>
      <c r="N12" s="825">
        <v>1537</v>
      </c>
      <c r="O12" s="825">
        <v>2519</v>
      </c>
      <c r="P12" s="508"/>
    </row>
    <row r="13" spans="1:23">
      <c r="L13" s="429" t="s">
        <v>21</v>
      </c>
      <c r="M13" s="825">
        <v>990</v>
      </c>
      <c r="N13" s="825">
        <v>312</v>
      </c>
      <c r="O13" s="825">
        <v>192</v>
      </c>
      <c r="P13" s="508"/>
    </row>
    <row r="14" spans="1:23">
      <c r="L14" s="429" t="s">
        <v>22</v>
      </c>
      <c r="M14" s="825">
        <v>577</v>
      </c>
      <c r="N14" s="825">
        <v>1104</v>
      </c>
      <c r="O14" s="825">
        <v>5172</v>
      </c>
      <c r="P14" s="508"/>
    </row>
    <row r="15" spans="1:23">
      <c r="L15" s="429" t="s">
        <v>23</v>
      </c>
      <c r="M15" s="825">
        <v>920</v>
      </c>
      <c r="N15" s="825">
        <v>2598</v>
      </c>
      <c r="O15" s="825">
        <v>3468</v>
      </c>
      <c r="P15" s="508"/>
    </row>
    <row r="16" spans="1:23">
      <c r="L16" s="429" t="s">
        <v>24</v>
      </c>
      <c r="M16" s="825">
        <v>1571</v>
      </c>
      <c r="N16" s="825">
        <v>8693</v>
      </c>
      <c r="O16" s="825">
        <v>6216</v>
      </c>
      <c r="P16" s="508"/>
    </row>
    <row r="17" spans="1:16">
      <c r="L17" s="429"/>
      <c r="M17" s="825"/>
      <c r="N17" s="825"/>
      <c r="O17" s="825"/>
      <c r="P17" s="508"/>
    </row>
    <row r="18" spans="1:16">
      <c r="L18" s="508"/>
      <c r="M18" s="508"/>
      <c r="N18" s="508"/>
      <c r="O18" s="508"/>
      <c r="P18" s="508"/>
    </row>
    <row r="28" spans="1:16">
      <c r="A28" s="10" t="s">
        <v>11</v>
      </c>
    </row>
  </sheetData>
  <pageMargins left="0.15748031496062992" right="0.15748031496062992" top="0.74803149606299213" bottom="1.0236220472440944" header="0.31496062992125984" footer="0.31496062992125984"/>
  <pageSetup paperSize="9" orientation="landscape" horizontalDpi="200" verticalDpi="200" r:id="rId1"/>
  <headerFooter>
    <oddFooter>&amp;C&amp;G</oddFooter>
  </headerFooter>
  <drawing r:id="rId2"/>
  <legacyDrawingHF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P31"/>
  <sheetViews>
    <sheetView workbookViewId="0">
      <selection activeCell="A31" sqref="A31"/>
    </sheetView>
  </sheetViews>
  <sheetFormatPr baseColWidth="10" defaultColWidth="11.42578125" defaultRowHeight="12.75"/>
  <cols>
    <col min="1" max="1" width="6" style="3" customWidth="1"/>
    <col min="2" max="2" width="11.42578125" style="3"/>
    <col min="3" max="3" width="17.28515625" style="3" customWidth="1"/>
    <col min="4" max="4" width="19.7109375" style="3" customWidth="1"/>
    <col min="5" max="12" width="11.42578125" style="3"/>
    <col min="13" max="13" width="3.85546875" style="3" customWidth="1"/>
    <col min="14" max="14" width="18.42578125" style="3" bestFit="1" customWidth="1"/>
    <col min="15" max="15" width="27.5703125" style="3" bestFit="1" customWidth="1"/>
    <col min="16" max="16384" width="11.42578125" style="3"/>
  </cols>
  <sheetData>
    <row r="1" spans="1:16" ht="13.5" thickBot="1">
      <c r="A1" s="1098"/>
      <c r="B1" s="1098"/>
      <c r="C1" s="1098"/>
      <c r="D1" s="1098"/>
      <c r="E1" s="1098"/>
      <c r="F1" s="1098"/>
      <c r="G1" s="1098"/>
      <c r="H1" s="1098"/>
      <c r="I1" s="1098"/>
      <c r="J1" s="1098"/>
      <c r="K1" s="1098"/>
      <c r="L1" s="1098"/>
      <c r="M1" s="1098"/>
      <c r="N1" s="1098"/>
      <c r="O1" s="1098"/>
      <c r="P1" s="1099" t="s">
        <v>491</v>
      </c>
    </row>
    <row r="3" spans="1:16" ht="15">
      <c r="B3" s="9" t="s">
        <v>416</v>
      </c>
    </row>
    <row r="4" spans="1:16" ht="13.5" thickBot="1"/>
    <row r="5" spans="1:16">
      <c r="B5" s="1123" t="s">
        <v>320</v>
      </c>
      <c r="C5" s="574" t="s">
        <v>321</v>
      </c>
      <c r="D5" s="1123" t="s">
        <v>218</v>
      </c>
      <c r="E5" s="1115" t="s">
        <v>219</v>
      </c>
      <c r="F5" s="1116"/>
      <c r="G5" s="1116"/>
      <c r="H5" s="1117"/>
      <c r="I5" s="1115" t="s">
        <v>220</v>
      </c>
      <c r="J5" s="1116"/>
      <c r="K5" s="1116"/>
      <c r="L5" s="1117"/>
    </row>
    <row r="6" spans="1:16" ht="13.5" thickBot="1">
      <c r="B6" s="1124"/>
      <c r="C6" s="575" t="s">
        <v>322</v>
      </c>
      <c r="D6" s="1125"/>
      <c r="E6" s="578" t="s">
        <v>2</v>
      </c>
      <c r="F6" s="579" t="s">
        <v>221</v>
      </c>
      <c r="G6" s="579" t="s">
        <v>222</v>
      </c>
      <c r="H6" s="580" t="s">
        <v>217</v>
      </c>
      <c r="I6" s="578" t="s">
        <v>2</v>
      </c>
      <c r="J6" s="579" t="s">
        <v>221</v>
      </c>
      <c r="K6" s="579" t="s">
        <v>222</v>
      </c>
      <c r="L6" s="580" t="s">
        <v>217</v>
      </c>
    </row>
    <row r="7" spans="1:16" ht="13.5" thickBot="1">
      <c r="B7" s="1118">
        <v>5967045</v>
      </c>
      <c r="C7" s="576" t="s">
        <v>323</v>
      </c>
      <c r="D7" s="577">
        <v>20</v>
      </c>
      <c r="E7" s="581">
        <v>1090</v>
      </c>
      <c r="F7" s="582">
        <v>163</v>
      </c>
      <c r="G7" s="582">
        <v>582</v>
      </c>
      <c r="H7" s="583">
        <v>345</v>
      </c>
      <c r="I7" s="581">
        <v>227327</v>
      </c>
      <c r="J7" s="582">
        <v>14591</v>
      </c>
      <c r="K7" s="582">
        <v>196710</v>
      </c>
      <c r="L7" s="583">
        <v>16026</v>
      </c>
    </row>
    <row r="8" spans="1:16">
      <c r="B8" s="1119"/>
      <c r="C8" s="559" t="s">
        <v>162</v>
      </c>
      <c r="D8" s="560">
        <v>9</v>
      </c>
      <c r="E8" s="561">
        <v>860</v>
      </c>
      <c r="F8" s="557">
        <v>131</v>
      </c>
      <c r="G8" s="557">
        <v>412</v>
      </c>
      <c r="H8" s="562">
        <v>317</v>
      </c>
      <c r="I8" s="563">
        <v>201503</v>
      </c>
      <c r="J8" s="564">
        <v>12927</v>
      </c>
      <c r="K8" s="564">
        <v>173583</v>
      </c>
      <c r="L8" s="565">
        <v>14993</v>
      </c>
    </row>
    <row r="9" spans="1:16" ht="13.5" thickBot="1">
      <c r="B9" s="1120"/>
      <c r="C9" s="566" t="s">
        <v>163</v>
      </c>
      <c r="D9" s="567">
        <v>11</v>
      </c>
      <c r="E9" s="568">
        <v>230</v>
      </c>
      <c r="F9" s="569">
        <v>32</v>
      </c>
      <c r="G9" s="569">
        <v>170</v>
      </c>
      <c r="H9" s="570">
        <v>28</v>
      </c>
      <c r="I9" s="571">
        <v>25824</v>
      </c>
      <c r="J9" s="572">
        <v>1664</v>
      </c>
      <c r="K9" s="572">
        <v>23127</v>
      </c>
      <c r="L9" s="573">
        <v>1033</v>
      </c>
    </row>
    <row r="11" spans="1:16">
      <c r="B11" s="10" t="s">
        <v>11</v>
      </c>
    </row>
    <row r="14" spans="1:16" ht="15">
      <c r="B14" s="9" t="s">
        <v>424</v>
      </c>
    </row>
    <row r="15" spans="1:16" ht="13.5" thickBot="1"/>
    <row r="16" spans="1:16">
      <c r="C16" s="1115" t="s">
        <v>326</v>
      </c>
      <c r="D16" s="1117"/>
      <c r="F16" s="508"/>
      <c r="G16" s="508"/>
      <c r="H16" s="508"/>
      <c r="I16" s="508"/>
      <c r="J16" s="508"/>
      <c r="K16" s="508"/>
      <c r="L16" s="508"/>
    </row>
    <row r="17" spans="3:12">
      <c r="C17" s="1121" t="s">
        <v>224</v>
      </c>
      <c r="D17" s="1122"/>
      <c r="F17" s="509">
        <v>1664</v>
      </c>
      <c r="G17" s="509">
        <v>23127</v>
      </c>
      <c r="H17" s="509">
        <v>1033</v>
      </c>
      <c r="I17" s="960" t="s">
        <v>221</v>
      </c>
      <c r="J17" s="960" t="s">
        <v>222</v>
      </c>
      <c r="K17" s="960" t="s">
        <v>217</v>
      </c>
      <c r="L17" s="508"/>
    </row>
    <row r="18" spans="3:12" ht="13.5" thickBot="1">
      <c r="C18" s="909" t="s">
        <v>324</v>
      </c>
      <c r="D18" s="910" t="s">
        <v>225</v>
      </c>
      <c r="F18" s="710">
        <v>12927</v>
      </c>
      <c r="G18" s="710">
        <v>173583</v>
      </c>
      <c r="H18" s="710">
        <v>14993</v>
      </c>
      <c r="I18" s="508"/>
      <c r="J18" s="508"/>
      <c r="K18" s="508"/>
      <c r="L18" s="508"/>
    </row>
    <row r="19" spans="3:12">
      <c r="C19" s="911" t="s">
        <v>246</v>
      </c>
      <c r="D19" s="914" t="s">
        <v>419</v>
      </c>
      <c r="F19" s="959">
        <v>329</v>
      </c>
      <c r="G19" s="959">
        <v>301</v>
      </c>
      <c r="H19" s="961" t="s">
        <v>163</v>
      </c>
      <c r="I19" s="508"/>
      <c r="J19" s="508"/>
      <c r="K19" s="508"/>
      <c r="L19" s="508"/>
    </row>
    <row r="20" spans="3:12">
      <c r="C20" s="912" t="s">
        <v>184</v>
      </c>
      <c r="D20" s="562" t="s">
        <v>420</v>
      </c>
      <c r="F20" s="959">
        <v>661</v>
      </c>
      <c r="G20" s="959">
        <v>415</v>
      </c>
      <c r="H20" s="961">
        <v>230</v>
      </c>
      <c r="I20" s="961">
        <v>32</v>
      </c>
      <c r="J20" s="961">
        <v>170</v>
      </c>
      <c r="K20" s="961">
        <v>28</v>
      </c>
      <c r="L20" s="508"/>
    </row>
    <row r="21" spans="3:12">
      <c r="C21" s="912" t="s">
        <v>188</v>
      </c>
      <c r="D21" s="562" t="s">
        <v>421</v>
      </c>
      <c r="F21" s="962">
        <v>602</v>
      </c>
      <c r="G21" s="962">
        <v>746</v>
      </c>
      <c r="H21" s="959">
        <v>288</v>
      </c>
      <c r="I21" s="959">
        <v>49</v>
      </c>
      <c r="J21" s="959">
        <v>205</v>
      </c>
      <c r="K21" s="959">
        <v>34</v>
      </c>
      <c r="L21" s="508"/>
    </row>
    <row r="22" spans="3:12">
      <c r="C22" s="912" t="s">
        <v>189</v>
      </c>
      <c r="D22" s="562" t="s">
        <v>228</v>
      </c>
      <c r="F22" s="963">
        <v>189</v>
      </c>
      <c r="G22" s="963">
        <v>77</v>
      </c>
      <c r="H22" s="963">
        <v>462</v>
      </c>
      <c r="I22" s="959">
        <v>91</v>
      </c>
      <c r="J22" s="959">
        <v>274</v>
      </c>
      <c r="K22" s="959">
        <v>97</v>
      </c>
      <c r="L22" s="508"/>
    </row>
    <row r="23" spans="3:12">
      <c r="C23" s="912" t="s">
        <v>173</v>
      </c>
      <c r="D23" s="562" t="s">
        <v>422</v>
      </c>
      <c r="F23" s="959">
        <v>277</v>
      </c>
      <c r="G23" s="959">
        <v>194</v>
      </c>
      <c r="H23" s="962">
        <v>1409</v>
      </c>
      <c r="I23" s="962">
        <v>234</v>
      </c>
      <c r="J23" s="962">
        <v>720</v>
      </c>
      <c r="K23" s="962">
        <v>455</v>
      </c>
      <c r="L23" s="508"/>
    </row>
    <row r="24" spans="3:12">
      <c r="C24" s="912" t="s">
        <v>203</v>
      </c>
      <c r="D24" s="562" t="s">
        <v>423</v>
      </c>
      <c r="F24" s="962">
        <v>329</v>
      </c>
      <c r="G24" s="962">
        <v>103</v>
      </c>
      <c r="H24" s="963">
        <v>82</v>
      </c>
      <c r="I24" s="963">
        <v>2</v>
      </c>
      <c r="J24" s="963">
        <v>74</v>
      </c>
      <c r="K24" s="963">
        <v>6</v>
      </c>
      <c r="L24" s="508"/>
    </row>
    <row r="25" spans="3:12">
      <c r="C25" s="912" t="s">
        <v>417</v>
      </c>
      <c r="D25" s="562" t="s">
        <v>232</v>
      </c>
      <c r="F25" s="508">
        <v>15314</v>
      </c>
      <c r="G25" s="508">
        <v>175419</v>
      </c>
      <c r="H25" s="959">
        <v>201</v>
      </c>
      <c r="I25" s="959">
        <v>51</v>
      </c>
      <c r="J25" s="959">
        <v>133</v>
      </c>
      <c r="K25" s="959">
        <v>17</v>
      </c>
      <c r="L25" s="508"/>
    </row>
    <row r="26" spans="3:12">
      <c r="C26" s="912" t="s">
        <v>418</v>
      </c>
      <c r="D26" s="562" t="s">
        <v>306</v>
      </c>
      <c r="F26" s="508"/>
      <c r="G26" s="508"/>
      <c r="H26" s="962">
        <v>14</v>
      </c>
      <c r="I26" s="962">
        <v>3</v>
      </c>
      <c r="J26" s="962">
        <v>11</v>
      </c>
      <c r="K26" s="964" t="s">
        <v>9</v>
      </c>
      <c r="L26" s="508"/>
    </row>
    <row r="27" spans="3:12">
      <c r="C27" s="912" t="s">
        <v>193</v>
      </c>
      <c r="D27" s="562" t="s">
        <v>227</v>
      </c>
      <c r="F27" s="508"/>
      <c r="G27" s="508"/>
      <c r="H27" s="508">
        <v>2686</v>
      </c>
      <c r="I27" s="508">
        <v>462</v>
      </c>
      <c r="J27" s="508">
        <v>1587</v>
      </c>
      <c r="K27" s="508">
        <v>637</v>
      </c>
      <c r="L27" s="508"/>
    </row>
    <row r="28" spans="3:12">
      <c r="C28" s="912"/>
      <c r="D28" s="562" t="s">
        <v>231</v>
      </c>
      <c r="F28" s="508"/>
      <c r="G28" s="508"/>
      <c r="H28" s="508"/>
      <c r="I28" s="508"/>
      <c r="J28" s="508"/>
      <c r="K28" s="508"/>
      <c r="L28" s="508"/>
    </row>
    <row r="29" spans="3:12" ht="13.5" thickBot="1">
      <c r="C29" s="913"/>
      <c r="D29" s="570" t="s">
        <v>233</v>
      </c>
    </row>
    <row r="31" spans="3:12">
      <c r="C31" s="10" t="s">
        <v>11</v>
      </c>
    </row>
  </sheetData>
  <mergeCells count="7">
    <mergeCell ref="E5:H5"/>
    <mergeCell ref="I5:L5"/>
    <mergeCell ref="B7:B9"/>
    <mergeCell ref="C16:D16"/>
    <mergeCell ref="C17:D17"/>
    <mergeCell ref="B5:B6"/>
    <mergeCell ref="D5:D6"/>
  </mergeCells>
  <pageMargins left="0.17" right="0.17" top="0.31" bottom="0.73" header="0.26" footer="0.17"/>
  <pageSetup scale="96" orientation="landscape" verticalDpi="0" r:id="rId1"/>
  <headerFooter>
    <oddFooter>&amp;C&amp;G</oddFooter>
  </headerFooter>
  <legacyDrawingHF r:id="rId2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W36"/>
  <sheetViews>
    <sheetView zoomScale="85" zoomScaleNormal="85" workbookViewId="0"/>
  </sheetViews>
  <sheetFormatPr baseColWidth="10" defaultColWidth="11.42578125" defaultRowHeight="12.75"/>
  <cols>
    <col min="1" max="1" width="18.85546875" style="140" customWidth="1"/>
    <col min="2" max="2" width="7.5703125" style="140" customWidth="1"/>
    <col min="3" max="3" width="10.28515625" style="140" customWidth="1"/>
    <col min="4" max="4" width="8.7109375" style="140" customWidth="1"/>
    <col min="5" max="5" width="12.5703125" style="140" customWidth="1"/>
    <col min="6" max="6" width="6.85546875" style="140" customWidth="1"/>
    <col min="7" max="7" width="10.28515625" style="140" customWidth="1"/>
    <col min="8" max="8" width="8.7109375" style="140" customWidth="1"/>
    <col min="9" max="9" width="12.5703125" style="140" customWidth="1"/>
    <col min="10" max="10" width="6.85546875" style="140" bestFit="1" customWidth="1"/>
    <col min="11" max="11" width="10.42578125" style="140" bestFit="1" customWidth="1"/>
    <col min="12" max="12" width="8.85546875" style="140" bestFit="1" customWidth="1"/>
    <col min="13" max="13" width="12.7109375" style="140" bestFit="1" customWidth="1"/>
    <col min="14" max="14" width="6.5703125" style="140" bestFit="1" customWidth="1"/>
    <col min="15" max="15" width="10.42578125" style="140" bestFit="1" customWidth="1"/>
    <col min="16" max="16" width="8.85546875" style="140" bestFit="1" customWidth="1"/>
    <col min="17" max="17" width="12.7109375" style="140" bestFit="1" customWidth="1"/>
    <col min="18" max="18" width="6.28515625" style="140" bestFit="1" customWidth="1"/>
    <col min="19" max="19" width="10.28515625" style="140" bestFit="1" customWidth="1"/>
    <col min="20" max="20" width="8.85546875" style="140" bestFit="1" customWidth="1"/>
    <col min="21" max="21" width="12.5703125" style="140" bestFit="1" customWidth="1"/>
    <col min="22" max="22" width="2.7109375" style="140" customWidth="1"/>
    <col min="23" max="16384" width="11.42578125" style="140"/>
  </cols>
  <sheetData>
    <row r="1" spans="1:23" s="3" customFormat="1" ht="13.5" thickBot="1">
      <c r="A1" s="1098"/>
      <c r="B1" s="1098"/>
      <c r="C1" s="1098"/>
      <c r="D1" s="1098"/>
      <c r="E1" s="1098"/>
      <c r="F1" s="1098"/>
      <c r="G1" s="1098"/>
      <c r="H1" s="1098"/>
      <c r="I1" s="1098"/>
      <c r="J1" s="1098"/>
      <c r="K1" s="1098"/>
      <c r="L1" s="1098"/>
      <c r="M1" s="1098"/>
      <c r="N1" s="1098"/>
      <c r="O1" s="1098"/>
      <c r="P1" s="1098"/>
      <c r="Q1" s="1098"/>
      <c r="R1" s="1098"/>
      <c r="S1" s="1098"/>
      <c r="T1" s="1098"/>
      <c r="U1" s="1098"/>
      <c r="V1" s="1099" t="s">
        <v>491</v>
      </c>
      <c r="W1" s="140"/>
    </row>
    <row r="2" spans="1:23" ht="23.25" customHeight="1">
      <c r="A2" s="166" t="s">
        <v>403</v>
      </c>
    </row>
    <row r="4" spans="1:23">
      <c r="A4" s="168"/>
      <c r="B4" s="1249" t="s">
        <v>5</v>
      </c>
      <c r="C4" s="1250"/>
      <c r="D4" s="1250"/>
      <c r="E4" s="1250"/>
      <c r="F4" s="1246" t="s">
        <v>6</v>
      </c>
      <c r="G4" s="1247"/>
      <c r="H4" s="1247"/>
      <c r="I4" s="1247"/>
      <c r="J4" s="1251" t="s">
        <v>7</v>
      </c>
      <c r="K4" s="1251"/>
      <c r="L4" s="1251"/>
      <c r="M4" s="1251"/>
      <c r="N4" s="1246" t="s">
        <v>10</v>
      </c>
      <c r="O4" s="1247"/>
      <c r="P4" s="1247"/>
      <c r="Q4" s="1247"/>
      <c r="R4" s="1251" t="s">
        <v>100</v>
      </c>
      <c r="S4" s="1251"/>
      <c r="T4" s="1251"/>
      <c r="U4" s="1251"/>
    </row>
    <row r="5" spans="1:23">
      <c r="A5" s="172" t="s">
        <v>18</v>
      </c>
      <c r="B5" s="169" t="s">
        <v>5</v>
      </c>
      <c r="C5" s="169" t="s">
        <v>115</v>
      </c>
      <c r="D5" s="169" t="s">
        <v>110</v>
      </c>
      <c r="E5" s="169" t="s">
        <v>111</v>
      </c>
      <c r="F5" s="169" t="s">
        <v>2</v>
      </c>
      <c r="G5" s="169" t="s">
        <v>115</v>
      </c>
      <c r="H5" s="169" t="s">
        <v>110</v>
      </c>
      <c r="I5" s="169" t="s">
        <v>111</v>
      </c>
      <c r="J5" s="169" t="s">
        <v>2</v>
      </c>
      <c r="K5" s="169" t="s">
        <v>115</v>
      </c>
      <c r="L5" s="169" t="s">
        <v>110</v>
      </c>
      <c r="M5" s="169" t="s">
        <v>111</v>
      </c>
      <c r="N5" s="169" t="s">
        <v>2</v>
      </c>
      <c r="O5" s="169" t="s">
        <v>115</v>
      </c>
      <c r="P5" s="169" t="s">
        <v>110</v>
      </c>
      <c r="Q5" s="169" t="s">
        <v>111</v>
      </c>
      <c r="R5" s="169" t="s">
        <v>5</v>
      </c>
      <c r="S5" s="169" t="s">
        <v>115</v>
      </c>
      <c r="T5" s="169" t="s">
        <v>110</v>
      </c>
      <c r="U5" s="169" t="s">
        <v>111</v>
      </c>
    </row>
    <row r="6" spans="1:23" ht="3" customHeight="1">
      <c r="A6" s="168"/>
      <c r="B6" s="170"/>
      <c r="C6" s="171"/>
      <c r="D6" s="171"/>
      <c r="E6" s="171"/>
      <c r="F6" s="170"/>
      <c r="G6" s="171"/>
      <c r="H6" s="171"/>
      <c r="I6" s="171"/>
      <c r="J6" s="170"/>
      <c r="K6" s="171"/>
      <c r="L6" s="171"/>
      <c r="M6" s="171"/>
      <c r="N6" s="179"/>
      <c r="O6" s="180"/>
      <c r="P6" s="180"/>
      <c r="Q6" s="180"/>
      <c r="R6" s="170"/>
      <c r="S6" s="171"/>
      <c r="T6" s="171"/>
      <c r="U6" s="171"/>
    </row>
    <row r="7" spans="1:23">
      <c r="A7" s="420" t="s">
        <v>2</v>
      </c>
      <c r="B7" s="826">
        <v>13617</v>
      </c>
      <c r="C7" s="826">
        <v>2176</v>
      </c>
      <c r="D7" s="826">
        <v>3228</v>
      </c>
      <c r="E7" s="826">
        <v>8213</v>
      </c>
      <c r="F7" s="827">
        <v>8660</v>
      </c>
      <c r="G7" s="827">
        <v>1915</v>
      </c>
      <c r="H7" s="827">
        <v>1705</v>
      </c>
      <c r="I7" s="827">
        <v>5040</v>
      </c>
      <c r="J7" s="827">
        <v>3340</v>
      </c>
      <c r="K7" s="827">
        <v>254</v>
      </c>
      <c r="L7" s="827">
        <v>1417</v>
      </c>
      <c r="M7" s="827">
        <v>1669</v>
      </c>
      <c r="N7" s="827">
        <v>1585</v>
      </c>
      <c r="O7" s="827">
        <v>7</v>
      </c>
      <c r="P7" s="827">
        <v>74</v>
      </c>
      <c r="Q7" s="827">
        <v>1504</v>
      </c>
      <c r="R7" s="826">
        <v>32</v>
      </c>
      <c r="S7" s="826" t="s">
        <v>9</v>
      </c>
      <c r="T7" s="826">
        <v>32</v>
      </c>
      <c r="U7" s="826" t="s">
        <v>9</v>
      </c>
    </row>
    <row r="8" spans="1:23" ht="3" customHeight="1">
      <c r="A8" s="168"/>
      <c r="B8" s="193"/>
      <c r="C8" s="193"/>
      <c r="D8" s="193"/>
      <c r="E8" s="193"/>
      <c r="F8" s="193"/>
      <c r="G8" s="198"/>
      <c r="H8" s="198"/>
      <c r="I8" s="198"/>
      <c r="J8" s="193"/>
      <c r="K8" s="198"/>
      <c r="L8" s="198"/>
      <c r="M8" s="198"/>
      <c r="N8" s="193"/>
      <c r="O8" s="198"/>
      <c r="P8" s="198"/>
      <c r="Q8" s="198"/>
      <c r="R8" s="193"/>
      <c r="S8" s="198"/>
      <c r="T8" s="198"/>
      <c r="U8" s="198"/>
    </row>
    <row r="9" spans="1:23">
      <c r="A9" s="174" t="s">
        <v>20</v>
      </c>
      <c r="B9" s="815">
        <v>2222</v>
      </c>
      <c r="C9" s="811">
        <v>446</v>
      </c>
      <c r="D9" s="812">
        <v>335</v>
      </c>
      <c r="E9" s="811">
        <v>1441</v>
      </c>
      <c r="F9" s="797">
        <v>2030</v>
      </c>
      <c r="G9" s="800">
        <v>437</v>
      </c>
      <c r="H9" s="799">
        <v>288</v>
      </c>
      <c r="I9" s="800">
        <v>1305</v>
      </c>
      <c r="J9" s="797">
        <v>192</v>
      </c>
      <c r="K9" s="800">
        <v>9</v>
      </c>
      <c r="L9" s="799">
        <v>47</v>
      </c>
      <c r="M9" s="800">
        <v>136</v>
      </c>
      <c r="N9" s="781" t="s">
        <v>9</v>
      </c>
      <c r="O9" s="800" t="s">
        <v>9</v>
      </c>
      <c r="P9" s="799" t="s">
        <v>9</v>
      </c>
      <c r="Q9" s="800" t="s">
        <v>9</v>
      </c>
      <c r="R9" s="781" t="s">
        <v>9</v>
      </c>
      <c r="S9" s="777" t="s">
        <v>9</v>
      </c>
      <c r="T9" s="799" t="s">
        <v>9</v>
      </c>
      <c r="U9" s="777" t="s">
        <v>9</v>
      </c>
    </row>
    <row r="10" spans="1:23">
      <c r="A10" s="175" t="s">
        <v>21</v>
      </c>
      <c r="B10" s="816">
        <v>817</v>
      </c>
      <c r="C10" s="717">
        <v>653</v>
      </c>
      <c r="D10" s="716">
        <v>126</v>
      </c>
      <c r="E10" s="717">
        <v>38</v>
      </c>
      <c r="F10" s="778">
        <v>793</v>
      </c>
      <c r="G10" s="802">
        <v>653</v>
      </c>
      <c r="H10" s="801">
        <v>113</v>
      </c>
      <c r="I10" s="802">
        <v>27</v>
      </c>
      <c r="J10" s="778">
        <v>24</v>
      </c>
      <c r="K10" s="802" t="s">
        <v>9</v>
      </c>
      <c r="L10" s="801">
        <v>13</v>
      </c>
      <c r="M10" s="802">
        <v>11</v>
      </c>
      <c r="N10" s="780" t="s">
        <v>9</v>
      </c>
      <c r="O10" s="802" t="s">
        <v>9</v>
      </c>
      <c r="P10" s="801" t="s">
        <v>9</v>
      </c>
      <c r="Q10" s="802" t="s">
        <v>9</v>
      </c>
      <c r="R10" s="780" t="s">
        <v>9</v>
      </c>
      <c r="S10" s="787" t="s">
        <v>9</v>
      </c>
      <c r="T10" s="801" t="s">
        <v>9</v>
      </c>
      <c r="U10" s="787" t="s">
        <v>9</v>
      </c>
    </row>
    <row r="11" spans="1:23">
      <c r="A11" s="175" t="s">
        <v>22</v>
      </c>
      <c r="B11" s="816">
        <v>2829</v>
      </c>
      <c r="C11" s="717">
        <v>154</v>
      </c>
      <c r="D11" s="716">
        <v>200</v>
      </c>
      <c r="E11" s="717">
        <v>2475</v>
      </c>
      <c r="F11" s="778">
        <v>1926</v>
      </c>
      <c r="G11" s="802">
        <v>132</v>
      </c>
      <c r="H11" s="801">
        <v>147</v>
      </c>
      <c r="I11" s="802">
        <v>1647</v>
      </c>
      <c r="J11" s="778">
        <v>903</v>
      </c>
      <c r="K11" s="802">
        <v>22</v>
      </c>
      <c r="L11" s="801">
        <v>53</v>
      </c>
      <c r="M11" s="802">
        <v>828</v>
      </c>
      <c r="N11" s="780" t="s">
        <v>9</v>
      </c>
      <c r="O11" s="802" t="s">
        <v>9</v>
      </c>
      <c r="P11" s="801" t="s">
        <v>9</v>
      </c>
      <c r="Q11" s="802" t="s">
        <v>9</v>
      </c>
      <c r="R11" s="780" t="s">
        <v>9</v>
      </c>
      <c r="S11" s="787" t="s">
        <v>9</v>
      </c>
      <c r="T11" s="801" t="s">
        <v>9</v>
      </c>
      <c r="U11" s="787" t="s">
        <v>9</v>
      </c>
    </row>
    <row r="12" spans="1:23">
      <c r="A12" s="175" t="s">
        <v>23</v>
      </c>
      <c r="B12" s="816">
        <v>2990</v>
      </c>
      <c r="C12" s="717">
        <v>427</v>
      </c>
      <c r="D12" s="716">
        <v>503</v>
      </c>
      <c r="E12" s="717">
        <v>2060</v>
      </c>
      <c r="F12" s="778">
        <v>1436</v>
      </c>
      <c r="G12" s="802">
        <v>365</v>
      </c>
      <c r="H12" s="801">
        <v>408</v>
      </c>
      <c r="I12" s="802">
        <v>663</v>
      </c>
      <c r="J12" s="778">
        <v>265</v>
      </c>
      <c r="K12" s="802">
        <v>62</v>
      </c>
      <c r="L12" s="801">
        <v>84</v>
      </c>
      <c r="M12" s="802">
        <v>119</v>
      </c>
      <c r="N12" s="780">
        <v>1289</v>
      </c>
      <c r="O12" s="802" t="s">
        <v>9</v>
      </c>
      <c r="P12" s="801">
        <v>11</v>
      </c>
      <c r="Q12" s="802">
        <v>1278</v>
      </c>
      <c r="R12" s="780" t="s">
        <v>9</v>
      </c>
      <c r="S12" s="787" t="s">
        <v>9</v>
      </c>
      <c r="T12" s="801" t="s">
        <v>9</v>
      </c>
      <c r="U12" s="787" t="s">
        <v>9</v>
      </c>
    </row>
    <row r="13" spans="1:23">
      <c r="A13" s="175" t="s">
        <v>24</v>
      </c>
      <c r="B13" s="816">
        <v>4759</v>
      </c>
      <c r="C13" s="717">
        <v>496</v>
      </c>
      <c r="D13" s="716">
        <v>2064</v>
      </c>
      <c r="E13" s="717">
        <v>2199</v>
      </c>
      <c r="F13" s="778">
        <v>2475</v>
      </c>
      <c r="G13" s="802">
        <v>328</v>
      </c>
      <c r="H13" s="801">
        <v>749</v>
      </c>
      <c r="I13" s="802">
        <v>1398</v>
      </c>
      <c r="J13" s="778">
        <v>1956</v>
      </c>
      <c r="K13" s="802">
        <v>161</v>
      </c>
      <c r="L13" s="801">
        <v>1220</v>
      </c>
      <c r="M13" s="802">
        <v>575</v>
      </c>
      <c r="N13" s="780">
        <v>296</v>
      </c>
      <c r="O13" s="802">
        <v>7</v>
      </c>
      <c r="P13" s="801">
        <v>63</v>
      </c>
      <c r="Q13" s="802">
        <v>226</v>
      </c>
      <c r="R13" s="780">
        <v>32</v>
      </c>
      <c r="S13" s="787" t="s">
        <v>9</v>
      </c>
      <c r="T13" s="801">
        <v>32</v>
      </c>
      <c r="U13" s="787" t="s">
        <v>9</v>
      </c>
    </row>
    <row r="14" spans="1:23" ht="13.5">
      <c r="A14" s="176" t="s">
        <v>116</v>
      </c>
      <c r="B14" s="817" t="s">
        <v>9</v>
      </c>
      <c r="C14" s="813" t="s">
        <v>9</v>
      </c>
      <c r="D14" s="814" t="s">
        <v>9</v>
      </c>
      <c r="E14" s="813" t="s">
        <v>9</v>
      </c>
      <c r="F14" s="798" t="s">
        <v>9</v>
      </c>
      <c r="G14" s="821" t="s">
        <v>9</v>
      </c>
      <c r="H14" s="774" t="s">
        <v>9</v>
      </c>
      <c r="I14" s="821" t="s">
        <v>9</v>
      </c>
      <c r="J14" s="798" t="s">
        <v>9</v>
      </c>
      <c r="K14" s="707" t="s">
        <v>9</v>
      </c>
      <c r="L14" s="702" t="s">
        <v>9</v>
      </c>
      <c r="M14" s="707" t="s">
        <v>9</v>
      </c>
      <c r="N14" s="774" t="s">
        <v>9</v>
      </c>
      <c r="O14" s="707" t="s">
        <v>9</v>
      </c>
      <c r="P14" s="702" t="s">
        <v>9</v>
      </c>
      <c r="Q14" s="707" t="s">
        <v>9</v>
      </c>
      <c r="R14" s="774" t="s">
        <v>9</v>
      </c>
      <c r="S14" s="772" t="s">
        <v>9</v>
      </c>
      <c r="T14" s="702" t="s">
        <v>9</v>
      </c>
      <c r="U14" s="772" t="s">
        <v>9</v>
      </c>
    </row>
    <row r="15" spans="1:23" ht="14.25">
      <c r="A15" s="177"/>
      <c r="B15" s="178"/>
      <c r="C15" s="178"/>
      <c r="D15" s="178"/>
      <c r="E15" s="178"/>
      <c r="F15" s="178"/>
      <c r="G15" s="178"/>
      <c r="H15" s="178"/>
      <c r="I15" s="178"/>
      <c r="J15" s="178"/>
      <c r="K15" s="178"/>
      <c r="L15" s="178"/>
      <c r="M15" s="178"/>
    </row>
    <row r="16" spans="1:23" ht="14.25">
      <c r="A16" s="1245" t="s">
        <v>117</v>
      </c>
      <c r="B16" s="1245"/>
      <c r="C16" s="1245"/>
      <c r="D16" s="1245"/>
      <c r="E16" s="1245"/>
      <c r="F16" s="1245"/>
      <c r="G16" s="1245"/>
      <c r="H16" s="1245"/>
      <c r="I16" s="1245"/>
      <c r="J16" s="1245"/>
      <c r="K16" s="1245"/>
      <c r="L16" s="178"/>
      <c r="M16" s="178"/>
    </row>
    <row r="17" spans="1:15">
      <c r="A17" s="2" t="s">
        <v>490</v>
      </c>
    </row>
    <row r="23" spans="1:15">
      <c r="A23" s="849"/>
      <c r="B23" s="849"/>
      <c r="C23" s="849"/>
      <c r="D23" s="849"/>
      <c r="E23" s="849"/>
      <c r="F23" s="849"/>
      <c r="G23" s="849"/>
      <c r="H23" s="849"/>
      <c r="I23" s="849"/>
      <c r="J23" s="849"/>
      <c r="K23" s="849"/>
      <c r="L23" s="849"/>
      <c r="M23" s="849"/>
      <c r="N23" s="849"/>
      <c r="O23" s="849"/>
    </row>
    <row r="24" spans="1:15">
      <c r="A24" s="822" t="s">
        <v>167</v>
      </c>
      <c r="B24" s="509"/>
      <c r="C24" s="822">
        <v>2014</v>
      </c>
      <c r="D24" s="822">
        <v>2014</v>
      </c>
      <c r="E24" s="822">
        <v>2014</v>
      </c>
      <c r="F24" s="822">
        <v>2014</v>
      </c>
      <c r="G24" s="822">
        <v>2014</v>
      </c>
      <c r="H24" s="822">
        <v>2014</v>
      </c>
      <c r="I24" s="822">
        <v>2014</v>
      </c>
      <c r="J24" s="822">
        <v>2014</v>
      </c>
      <c r="K24" s="822">
        <v>2014</v>
      </c>
      <c r="L24" s="822">
        <v>2014</v>
      </c>
      <c r="M24" s="849"/>
      <c r="N24" s="849"/>
      <c r="O24" s="849"/>
    </row>
    <row r="25" spans="1:15">
      <c r="A25" s="822" t="s">
        <v>394</v>
      </c>
      <c r="B25" s="509"/>
      <c r="C25" s="822" t="s">
        <v>395</v>
      </c>
      <c r="D25" s="822" t="s">
        <v>395</v>
      </c>
      <c r="E25" s="822" t="s">
        <v>395</v>
      </c>
      <c r="F25" s="822" t="s">
        <v>155</v>
      </c>
      <c r="G25" s="822" t="s">
        <v>155</v>
      </c>
      <c r="H25" s="822" t="s">
        <v>155</v>
      </c>
      <c r="I25" s="822" t="s">
        <v>213</v>
      </c>
      <c r="J25" s="822" t="s">
        <v>213</v>
      </c>
      <c r="K25" s="822" t="s">
        <v>213</v>
      </c>
      <c r="L25" s="822" t="s">
        <v>212</v>
      </c>
      <c r="M25" s="849"/>
      <c r="N25" s="849"/>
      <c r="O25" s="849"/>
    </row>
    <row r="26" spans="1:15">
      <c r="A26" s="822" t="s">
        <v>396</v>
      </c>
      <c r="B26" s="509"/>
      <c r="C26" s="822" t="s">
        <v>103</v>
      </c>
      <c r="D26" s="822" t="s">
        <v>106</v>
      </c>
      <c r="E26" s="822" t="s">
        <v>107</v>
      </c>
      <c r="F26" s="822" t="s">
        <v>103</v>
      </c>
      <c r="G26" s="822" t="s">
        <v>106</v>
      </c>
      <c r="H26" s="822" t="s">
        <v>107</v>
      </c>
      <c r="I26" s="822" t="s">
        <v>103</v>
      </c>
      <c r="J26" s="822" t="s">
        <v>106</v>
      </c>
      <c r="K26" s="822" t="s">
        <v>107</v>
      </c>
      <c r="L26" s="822" t="s">
        <v>106</v>
      </c>
      <c r="M26" s="849"/>
      <c r="N26" s="849"/>
      <c r="O26" s="849"/>
    </row>
    <row r="27" spans="1:15">
      <c r="A27" s="822" t="s">
        <v>18</v>
      </c>
      <c r="B27" s="509"/>
      <c r="C27" s="822" t="s">
        <v>402</v>
      </c>
      <c r="D27" s="822" t="s">
        <v>402</v>
      </c>
      <c r="E27" s="822" t="s">
        <v>402</v>
      </c>
      <c r="F27" s="822" t="s">
        <v>402</v>
      </c>
      <c r="G27" s="822" t="s">
        <v>402</v>
      </c>
      <c r="H27" s="822" t="s">
        <v>402</v>
      </c>
      <c r="I27" s="822" t="s">
        <v>402</v>
      </c>
      <c r="J27" s="822" t="s">
        <v>402</v>
      </c>
      <c r="K27" s="822" t="s">
        <v>402</v>
      </c>
      <c r="L27" s="822" t="s">
        <v>402</v>
      </c>
      <c r="M27" s="849"/>
      <c r="N27" s="849"/>
      <c r="O27" s="849"/>
    </row>
    <row r="28" spans="1:15">
      <c r="A28" s="822" t="s">
        <v>20</v>
      </c>
      <c r="B28" s="509"/>
      <c r="C28" s="822">
        <v>437</v>
      </c>
      <c r="D28" s="822">
        <v>288</v>
      </c>
      <c r="E28" s="822">
        <v>1305</v>
      </c>
      <c r="F28" s="822">
        <v>9</v>
      </c>
      <c r="G28" s="822">
        <v>47</v>
      </c>
      <c r="H28" s="822">
        <v>136</v>
      </c>
      <c r="I28" s="822"/>
      <c r="J28" s="822"/>
      <c r="K28" s="822"/>
      <c r="L28" s="822"/>
      <c r="M28" s="849"/>
      <c r="N28" s="849"/>
      <c r="O28" s="849"/>
    </row>
    <row r="29" spans="1:15">
      <c r="A29" s="822" t="s">
        <v>21</v>
      </c>
      <c r="B29" s="509"/>
      <c r="C29" s="823">
        <v>653</v>
      </c>
      <c r="D29" s="823">
        <v>113</v>
      </c>
      <c r="E29" s="823">
        <v>27</v>
      </c>
      <c r="F29" s="823"/>
      <c r="G29" s="823">
        <v>13</v>
      </c>
      <c r="H29" s="823">
        <v>11</v>
      </c>
      <c r="I29" s="823"/>
      <c r="J29" s="823"/>
      <c r="K29" s="823"/>
      <c r="L29" s="823"/>
      <c r="M29" s="849"/>
      <c r="N29" s="849"/>
      <c r="O29" s="849"/>
    </row>
    <row r="30" spans="1:15">
      <c r="A30" s="822" t="s">
        <v>22</v>
      </c>
      <c r="B30" s="509"/>
      <c r="C30" s="823">
        <v>132</v>
      </c>
      <c r="D30" s="823">
        <v>147</v>
      </c>
      <c r="E30" s="823">
        <v>1647</v>
      </c>
      <c r="F30" s="823">
        <v>22</v>
      </c>
      <c r="G30" s="823">
        <v>53</v>
      </c>
      <c r="H30" s="823">
        <v>828</v>
      </c>
      <c r="I30" s="823"/>
      <c r="J30" s="823"/>
      <c r="K30" s="823"/>
      <c r="L30" s="823"/>
      <c r="M30" s="849"/>
      <c r="N30" s="849"/>
      <c r="O30" s="849"/>
    </row>
    <row r="31" spans="1:15">
      <c r="A31" s="822" t="s">
        <v>23</v>
      </c>
      <c r="B31" s="509"/>
      <c r="C31" s="823">
        <v>365</v>
      </c>
      <c r="D31" s="823">
        <v>408</v>
      </c>
      <c r="E31" s="823">
        <v>663</v>
      </c>
      <c r="F31" s="823">
        <v>62</v>
      </c>
      <c r="G31" s="823">
        <v>84</v>
      </c>
      <c r="H31" s="823">
        <v>119</v>
      </c>
      <c r="I31" s="823"/>
      <c r="J31" s="823">
        <v>11</v>
      </c>
      <c r="K31" s="823">
        <v>1278</v>
      </c>
      <c r="L31" s="823"/>
      <c r="M31" s="849"/>
      <c r="N31" s="849"/>
      <c r="O31" s="849"/>
    </row>
    <row r="32" spans="1:15">
      <c r="A32" s="822" t="s">
        <v>24</v>
      </c>
      <c r="B32" s="509"/>
      <c r="C32" s="823">
        <v>328</v>
      </c>
      <c r="D32" s="823">
        <v>749</v>
      </c>
      <c r="E32" s="823">
        <v>1398</v>
      </c>
      <c r="F32" s="823">
        <v>161</v>
      </c>
      <c r="G32" s="823">
        <v>1220</v>
      </c>
      <c r="H32" s="823">
        <v>575</v>
      </c>
      <c r="I32" s="823">
        <v>7</v>
      </c>
      <c r="J32" s="823">
        <v>63</v>
      </c>
      <c r="K32" s="823">
        <v>226</v>
      </c>
      <c r="L32" s="823">
        <v>32</v>
      </c>
      <c r="M32" s="849"/>
      <c r="N32" s="849"/>
      <c r="O32" s="849"/>
    </row>
    <row r="33" spans="1:15">
      <c r="A33" s="822" t="s">
        <v>154</v>
      </c>
      <c r="B33" s="509"/>
      <c r="C33" s="823">
        <v>0</v>
      </c>
      <c r="D33" s="823"/>
      <c r="E33" s="823">
        <v>0</v>
      </c>
      <c r="F33" s="509"/>
      <c r="G33" s="509"/>
      <c r="H33" s="509"/>
      <c r="I33" s="509"/>
      <c r="J33" s="509"/>
      <c r="K33" s="509"/>
      <c r="L33" s="509"/>
      <c r="M33" s="849"/>
      <c r="N33" s="849"/>
      <c r="O33" s="849"/>
    </row>
    <row r="34" spans="1:15">
      <c r="A34" s="849"/>
      <c r="B34" s="849"/>
      <c r="C34" s="849"/>
      <c r="D34" s="849"/>
      <c r="E34" s="849"/>
      <c r="F34" s="849"/>
      <c r="G34" s="849"/>
      <c r="H34" s="849"/>
      <c r="I34" s="849"/>
      <c r="J34" s="849"/>
      <c r="K34" s="849"/>
      <c r="L34" s="849"/>
      <c r="M34" s="849"/>
      <c r="N34" s="849"/>
      <c r="O34" s="849"/>
    </row>
    <row r="35" spans="1:15">
      <c r="A35" s="849"/>
      <c r="B35" s="849"/>
      <c r="C35" s="849"/>
      <c r="D35" s="849"/>
      <c r="E35" s="849"/>
      <c r="F35" s="849"/>
      <c r="G35" s="849"/>
      <c r="H35" s="849"/>
      <c r="I35" s="849"/>
      <c r="J35" s="849"/>
      <c r="K35" s="849"/>
      <c r="L35" s="849"/>
      <c r="M35" s="849"/>
      <c r="N35" s="849"/>
      <c r="O35" s="849"/>
    </row>
    <row r="36" spans="1:15">
      <c r="A36" s="849"/>
      <c r="B36" s="849"/>
      <c r="C36" s="849"/>
      <c r="D36" s="849"/>
      <c r="E36" s="849"/>
      <c r="F36" s="849"/>
      <c r="G36" s="849"/>
      <c r="H36" s="849"/>
      <c r="I36" s="849"/>
      <c r="J36" s="849"/>
      <c r="K36" s="849"/>
      <c r="L36" s="849"/>
      <c r="M36" s="849"/>
      <c r="N36" s="849"/>
      <c r="O36" s="849"/>
    </row>
  </sheetData>
  <mergeCells count="6">
    <mergeCell ref="R4:U4"/>
    <mergeCell ref="A16:K16"/>
    <mergeCell ref="B4:E4"/>
    <mergeCell ref="F4:I4"/>
    <mergeCell ref="J4:M4"/>
    <mergeCell ref="N4:Q4"/>
  </mergeCells>
  <pageMargins left="0.17" right="0.17" top="0.84" bottom="1.08" header="0" footer="0.4"/>
  <pageSetup paperSize="9" scale="69" orientation="landscape" r:id="rId1"/>
  <headerFooter alignWithMargins="0">
    <oddFooter>&amp;C&amp;G</oddFooter>
  </headerFooter>
  <legacyDrawingHF r:id="rId2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W25"/>
  <sheetViews>
    <sheetView workbookViewId="0"/>
  </sheetViews>
  <sheetFormatPr baseColWidth="10" defaultColWidth="11.42578125" defaultRowHeight="12.75"/>
  <cols>
    <col min="1" max="1" width="5.85546875" style="140" customWidth="1"/>
    <col min="2" max="16384" width="11.42578125" style="140"/>
  </cols>
  <sheetData>
    <row r="1" spans="1:23" s="3" customFormat="1" ht="13.5" thickBot="1">
      <c r="A1" s="1098"/>
      <c r="B1" s="1098"/>
      <c r="C1" s="1098"/>
      <c r="D1" s="1098"/>
      <c r="E1" s="1098"/>
      <c r="F1" s="1098"/>
      <c r="G1" s="1098"/>
      <c r="H1" s="1098"/>
      <c r="I1" s="1098"/>
      <c r="J1" s="1098"/>
      <c r="K1" s="1098"/>
      <c r="L1" s="1099" t="s">
        <v>491</v>
      </c>
      <c r="M1" s="140"/>
      <c r="N1" s="140"/>
      <c r="O1" s="140"/>
      <c r="P1" s="140"/>
      <c r="Q1" s="140"/>
      <c r="R1" s="140"/>
      <c r="S1" s="140"/>
      <c r="T1" s="140"/>
      <c r="U1" s="140"/>
      <c r="V1" s="140"/>
      <c r="W1" s="140"/>
    </row>
    <row r="2" spans="1:23" ht="22.5" customHeight="1">
      <c r="A2" s="136" t="s">
        <v>404</v>
      </c>
    </row>
    <row r="3" spans="1:23">
      <c r="B3" s="159"/>
      <c r="C3" s="159"/>
      <c r="D3" s="159"/>
      <c r="E3" s="159"/>
      <c r="F3" s="159"/>
      <c r="G3" s="159"/>
    </row>
    <row r="4" spans="1:23">
      <c r="B4" s="159"/>
      <c r="C4" s="159"/>
      <c r="D4" s="159"/>
      <c r="E4" s="159"/>
      <c r="F4" s="215"/>
      <c r="G4" s="159"/>
    </row>
    <row r="5" spans="1:23">
      <c r="B5" s="159"/>
      <c r="C5" s="159"/>
      <c r="D5" s="159"/>
      <c r="E5" s="159"/>
      <c r="F5" s="159"/>
      <c r="G5" s="159"/>
    </row>
    <row r="6" spans="1:23">
      <c r="B6" s="159"/>
      <c r="C6" s="159"/>
      <c r="D6" s="159"/>
      <c r="E6" s="159"/>
      <c r="F6" s="159"/>
      <c r="G6" s="159"/>
    </row>
    <row r="7" spans="1:23">
      <c r="B7" s="159"/>
      <c r="C7" s="159"/>
      <c r="D7" s="159"/>
      <c r="E7" s="159"/>
      <c r="F7" s="159"/>
      <c r="G7" s="159"/>
    </row>
    <row r="8" spans="1:23">
      <c r="B8" s="159"/>
      <c r="C8" s="159"/>
      <c r="D8" s="159"/>
      <c r="E8" s="159"/>
      <c r="F8" s="159"/>
      <c r="G8" s="159"/>
    </row>
    <row r="9" spans="1:23">
      <c r="B9" s="159"/>
      <c r="C9" s="159"/>
      <c r="D9" s="159"/>
      <c r="E9" s="159"/>
      <c r="F9" s="159"/>
      <c r="G9" s="159"/>
    </row>
    <row r="10" spans="1:23">
      <c r="B10" s="159"/>
      <c r="C10" s="308"/>
      <c r="D10" s="308"/>
      <c r="E10" s="295"/>
      <c r="F10" s="159"/>
      <c r="G10" s="159"/>
    </row>
    <row r="11" spans="1:23">
      <c r="B11" s="159"/>
      <c r="C11" s="294"/>
      <c r="D11" s="294"/>
      <c r="E11" s="294"/>
      <c r="F11" s="294"/>
      <c r="G11" s="159"/>
    </row>
    <row r="12" spans="1:23">
      <c r="B12" s="159"/>
      <c r="C12" s="185"/>
      <c r="D12" s="185"/>
      <c r="E12" s="185"/>
      <c r="F12" s="185"/>
      <c r="G12" s="159"/>
    </row>
    <row r="13" spans="1:23">
      <c r="B13" s="159"/>
      <c r="C13" s="159"/>
      <c r="D13" s="159"/>
      <c r="E13" s="159"/>
      <c r="F13" s="159"/>
      <c r="G13" s="159"/>
    </row>
    <row r="25" spans="1:1">
      <c r="A25" s="10" t="s">
        <v>11</v>
      </c>
    </row>
  </sheetData>
  <pageMargins left="0.15748031496062992" right="0.39370078740157483" top="0.39370078740157483" bottom="0.78740157480314965" header="0" footer="0"/>
  <pageSetup paperSize="9" orientation="landscape" r:id="rId1"/>
  <headerFooter alignWithMargins="0">
    <oddFooter>&amp;C&amp;G</oddFooter>
  </headerFooter>
  <drawing r:id="rId2"/>
  <legacyDrawingHF r:id="rId3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W32"/>
  <sheetViews>
    <sheetView workbookViewId="0"/>
  </sheetViews>
  <sheetFormatPr baseColWidth="10" defaultColWidth="11.42578125" defaultRowHeight="12.75"/>
  <cols>
    <col min="1" max="1" width="20.85546875" style="140" customWidth="1"/>
    <col min="2" max="2" width="7.5703125" style="140" customWidth="1"/>
    <col min="3" max="3" width="10.28515625" style="140" customWidth="1"/>
    <col min="4" max="4" width="8.7109375" style="140" customWidth="1"/>
    <col min="5" max="5" width="12.5703125" style="140" customWidth="1"/>
    <col min="6" max="6" width="7.5703125" style="140" bestFit="1" customWidth="1"/>
    <col min="7" max="7" width="10.28515625" style="140" bestFit="1" customWidth="1"/>
    <col min="8" max="8" width="8.7109375" style="140" bestFit="1" customWidth="1"/>
    <col min="9" max="9" width="12.5703125" style="140" bestFit="1" customWidth="1"/>
    <col min="10" max="10" width="6.5703125" style="140" bestFit="1" customWidth="1"/>
    <col min="11" max="11" width="10.28515625" style="140" bestFit="1" customWidth="1"/>
    <col min="12" max="12" width="8.7109375" style="140" bestFit="1" customWidth="1"/>
    <col min="13" max="13" width="12.5703125" style="140" bestFit="1" customWidth="1"/>
    <col min="14" max="14" width="6.5703125" style="140" bestFit="1" customWidth="1"/>
    <col min="15" max="15" width="10.28515625" style="140" bestFit="1" customWidth="1"/>
    <col min="16" max="16" width="8.7109375" style="140" bestFit="1" customWidth="1"/>
    <col min="17" max="17" width="12.5703125" style="140" bestFit="1" customWidth="1"/>
    <col min="18" max="18" width="6.140625" style="140" bestFit="1" customWidth="1"/>
    <col min="19" max="19" width="10.28515625" style="140" bestFit="1" customWidth="1"/>
    <col min="20" max="20" width="8.7109375" style="140" bestFit="1" customWidth="1"/>
    <col min="21" max="21" width="12.5703125" style="140" bestFit="1" customWidth="1"/>
    <col min="22" max="22" width="3.7109375" style="140" customWidth="1"/>
    <col min="23" max="16384" width="11.42578125" style="140"/>
  </cols>
  <sheetData>
    <row r="1" spans="1:23" s="3" customFormat="1" ht="13.5" thickBot="1">
      <c r="A1" s="1098"/>
      <c r="B1" s="1098"/>
      <c r="C1" s="1098"/>
      <c r="D1" s="1098"/>
      <c r="E1" s="1098"/>
      <c r="F1" s="1098"/>
      <c r="G1" s="1098"/>
      <c r="H1" s="1098"/>
      <c r="I1" s="1098"/>
      <c r="J1" s="1098"/>
      <c r="K1" s="1098"/>
      <c r="L1" s="1098"/>
      <c r="M1" s="1098"/>
      <c r="N1" s="1098"/>
      <c r="O1" s="1098"/>
      <c r="P1" s="1098"/>
      <c r="Q1" s="1098"/>
      <c r="R1" s="1098"/>
      <c r="S1" s="1098"/>
      <c r="T1" s="1098"/>
      <c r="U1" s="1098"/>
      <c r="V1" s="1099" t="s">
        <v>491</v>
      </c>
      <c r="W1" s="140"/>
    </row>
    <row r="2" spans="1:23" ht="22.5" customHeight="1">
      <c r="A2" s="319" t="s">
        <v>410</v>
      </c>
      <c r="B2" s="319"/>
      <c r="C2" s="319"/>
      <c r="D2" s="319"/>
      <c r="E2" s="319"/>
      <c r="F2" s="305"/>
      <c r="G2" s="305"/>
      <c r="H2" s="305"/>
      <c r="I2" s="305"/>
      <c r="J2" s="305"/>
      <c r="K2" s="305"/>
      <c r="L2" s="305"/>
    </row>
    <row r="3" spans="1:23">
      <c r="A3" s="320"/>
      <c r="B3" s="320"/>
      <c r="C3" s="320"/>
      <c r="D3" s="320"/>
      <c r="E3" s="320"/>
      <c r="F3" s="320"/>
      <c r="G3" s="320"/>
      <c r="H3" s="320"/>
      <c r="I3" s="320"/>
      <c r="J3" s="320"/>
      <c r="K3" s="320"/>
      <c r="L3" s="320"/>
      <c r="M3" s="141"/>
    </row>
    <row r="4" spans="1:23">
      <c r="A4" s="141"/>
      <c r="B4" s="1260" t="s">
        <v>5</v>
      </c>
      <c r="C4" s="1261"/>
      <c r="D4" s="1261"/>
      <c r="E4" s="1261"/>
      <c r="F4" s="1260" t="s">
        <v>6</v>
      </c>
      <c r="G4" s="1261"/>
      <c r="H4" s="1261"/>
      <c r="I4" s="1261"/>
      <c r="J4" s="1258" t="s">
        <v>7</v>
      </c>
      <c r="K4" s="1259"/>
      <c r="L4" s="1259"/>
      <c r="M4" s="1259"/>
      <c r="N4" s="1258" t="s">
        <v>10</v>
      </c>
      <c r="O4" s="1259"/>
      <c r="P4" s="1259"/>
      <c r="Q4" s="1259"/>
      <c r="R4" s="1260" t="s">
        <v>100</v>
      </c>
      <c r="S4" s="1261"/>
      <c r="T4" s="1261"/>
      <c r="U4" s="1262"/>
    </row>
    <row r="5" spans="1:23">
      <c r="A5" s="183" t="s">
        <v>118</v>
      </c>
      <c r="B5" s="169" t="s">
        <v>5</v>
      </c>
      <c r="C5" s="169" t="s">
        <v>115</v>
      </c>
      <c r="D5" s="169" t="s">
        <v>110</v>
      </c>
      <c r="E5" s="169" t="s">
        <v>111</v>
      </c>
      <c r="F5" s="169" t="s">
        <v>5</v>
      </c>
      <c r="G5" s="169" t="s">
        <v>115</v>
      </c>
      <c r="H5" s="169" t="s">
        <v>110</v>
      </c>
      <c r="I5" s="169" t="s">
        <v>111</v>
      </c>
      <c r="J5" s="169" t="s">
        <v>5</v>
      </c>
      <c r="K5" s="169" t="s">
        <v>115</v>
      </c>
      <c r="L5" s="169" t="s">
        <v>110</v>
      </c>
      <c r="M5" s="169" t="s">
        <v>111</v>
      </c>
      <c r="N5" s="186" t="s">
        <v>5</v>
      </c>
      <c r="O5" s="186" t="s">
        <v>115</v>
      </c>
      <c r="P5" s="186" t="s">
        <v>110</v>
      </c>
      <c r="Q5" s="186" t="s">
        <v>111</v>
      </c>
      <c r="R5" s="186" t="s">
        <v>5</v>
      </c>
      <c r="S5" s="186" t="s">
        <v>115</v>
      </c>
      <c r="T5" s="186" t="s">
        <v>110</v>
      </c>
      <c r="U5" s="186" t="s">
        <v>111</v>
      </c>
    </row>
    <row r="6" spans="1:23" ht="3" customHeight="1">
      <c r="A6" s="171"/>
      <c r="B6" s="170"/>
      <c r="C6" s="171"/>
      <c r="D6" s="171"/>
      <c r="E6" s="171"/>
      <c r="F6" s="170"/>
      <c r="G6" s="171"/>
      <c r="H6" s="171"/>
      <c r="I6" s="171"/>
      <c r="J6" s="170"/>
      <c r="K6" s="171"/>
      <c r="L6" s="171"/>
      <c r="M6" s="171"/>
      <c r="N6" s="173"/>
      <c r="O6" s="181"/>
      <c r="P6" s="181"/>
      <c r="Q6" s="181"/>
      <c r="R6" s="173"/>
      <c r="S6" s="181"/>
      <c r="T6" s="181"/>
      <c r="U6" s="181"/>
    </row>
    <row r="7" spans="1:23">
      <c r="A7" s="438" t="s">
        <v>2</v>
      </c>
      <c r="B7" s="431">
        <f>+C7+D7+E7</f>
        <v>144152</v>
      </c>
      <c r="C7" s="431">
        <f>+G7+K7+O7</f>
        <v>23993</v>
      </c>
      <c r="D7" s="431">
        <f>+H7+L7+P7+T7</f>
        <v>54131</v>
      </c>
      <c r="E7" s="431">
        <f>+I7+M7+Q7</f>
        <v>66028</v>
      </c>
      <c r="F7" s="434">
        <f>+G7+H7+I7</f>
        <v>110417</v>
      </c>
      <c r="G7" s="389">
        <f>SUM(G9:G15)</f>
        <v>20831</v>
      </c>
      <c r="H7" s="389">
        <f t="shared" ref="H7:I7" si="0">SUM(H9:H15)</f>
        <v>38795</v>
      </c>
      <c r="I7" s="389">
        <f t="shared" si="0"/>
        <v>50791</v>
      </c>
      <c r="J7" s="434">
        <f>+K7+L7+M7</f>
        <v>27333</v>
      </c>
      <c r="K7" s="389">
        <f>SUM(K9:K15)</f>
        <v>3039</v>
      </c>
      <c r="L7" s="389">
        <f t="shared" ref="L7:M7" si="1">SUM(L9:L15)</f>
        <v>13860</v>
      </c>
      <c r="M7" s="389">
        <f t="shared" si="1"/>
        <v>10434</v>
      </c>
      <c r="N7" s="434">
        <f>+O7+P7+Q7</f>
        <v>6212</v>
      </c>
      <c r="O7" s="389">
        <f>SUM(O9:O15)</f>
        <v>123</v>
      </c>
      <c r="P7" s="389">
        <f t="shared" ref="P7:Q7" si="2">SUM(P9:P15)</f>
        <v>1286</v>
      </c>
      <c r="Q7" s="389">
        <f t="shared" si="2"/>
        <v>4803</v>
      </c>
      <c r="R7" s="434">
        <f>+T7</f>
        <v>190</v>
      </c>
      <c r="S7" s="434" t="s">
        <v>9</v>
      </c>
      <c r="T7" s="389">
        <v>190</v>
      </c>
      <c r="U7" s="434" t="s">
        <v>9</v>
      </c>
    </row>
    <row r="8" spans="1:23" ht="3" customHeight="1">
      <c r="A8" s="141"/>
      <c r="B8" s="173"/>
      <c r="C8" s="173"/>
      <c r="D8" s="173"/>
      <c r="E8" s="173"/>
      <c r="F8" s="173"/>
      <c r="G8" s="181"/>
      <c r="H8" s="181"/>
      <c r="I8" s="181"/>
      <c r="J8" s="185"/>
      <c r="K8" s="181"/>
      <c r="L8" s="181"/>
      <c r="M8" s="181"/>
      <c r="N8" s="173"/>
      <c r="O8" s="181"/>
      <c r="P8" s="181"/>
      <c r="Q8" s="181"/>
      <c r="R8" s="173"/>
      <c r="S8" s="181"/>
      <c r="T8" s="181"/>
      <c r="U8" s="181"/>
    </row>
    <row r="9" spans="1:23">
      <c r="A9" s="328" t="s">
        <v>119</v>
      </c>
      <c r="B9" s="435">
        <f t="shared" ref="B9:E11" si="3">+F9+J9</f>
        <v>16026</v>
      </c>
      <c r="C9" s="439">
        <f t="shared" si="3"/>
        <v>4072</v>
      </c>
      <c r="D9" s="436">
        <f t="shared" si="3"/>
        <v>5914</v>
      </c>
      <c r="E9" s="435">
        <f t="shared" si="3"/>
        <v>6040</v>
      </c>
      <c r="F9" s="425">
        <f t="shared" ref="F9:F15" si="4">+G9+H9+I9</f>
        <v>14993</v>
      </c>
      <c r="G9" s="412">
        <v>4049</v>
      </c>
      <c r="H9" s="432">
        <v>5319</v>
      </c>
      <c r="I9" s="412">
        <v>5625</v>
      </c>
      <c r="J9" s="415">
        <f>+K9+L9+M9</f>
        <v>1033</v>
      </c>
      <c r="K9" s="432">
        <v>23</v>
      </c>
      <c r="L9" s="412">
        <v>595</v>
      </c>
      <c r="M9" s="411">
        <v>415</v>
      </c>
      <c r="N9" s="425" t="s">
        <v>9</v>
      </c>
      <c r="O9" s="329" t="s">
        <v>9</v>
      </c>
      <c r="P9" s="892" t="s">
        <v>9</v>
      </c>
      <c r="Q9" s="895" t="s">
        <v>9</v>
      </c>
      <c r="R9" s="329" t="s">
        <v>9</v>
      </c>
      <c r="S9" s="425" t="s">
        <v>9</v>
      </c>
      <c r="T9" s="898" t="s">
        <v>9</v>
      </c>
      <c r="U9" s="425" t="s">
        <v>9</v>
      </c>
    </row>
    <row r="10" spans="1:23">
      <c r="A10" s="330" t="s">
        <v>120</v>
      </c>
      <c r="B10" s="394">
        <f t="shared" si="3"/>
        <v>20549</v>
      </c>
      <c r="C10" s="440">
        <f t="shared" si="3"/>
        <v>3402</v>
      </c>
      <c r="D10" s="410">
        <f t="shared" si="3"/>
        <v>6195</v>
      </c>
      <c r="E10" s="394">
        <f t="shared" si="3"/>
        <v>10952</v>
      </c>
      <c r="F10" s="409">
        <f t="shared" si="4"/>
        <v>18873</v>
      </c>
      <c r="G10" s="395">
        <v>2657</v>
      </c>
      <c r="H10" s="407">
        <v>5858</v>
      </c>
      <c r="I10" s="395">
        <v>10358</v>
      </c>
      <c r="J10" s="417">
        <f>+K10+L10+M10</f>
        <v>1676</v>
      </c>
      <c r="K10" s="407">
        <v>745</v>
      </c>
      <c r="L10" s="395">
        <v>337</v>
      </c>
      <c r="M10" s="413">
        <v>594</v>
      </c>
      <c r="N10" s="409" t="s">
        <v>9</v>
      </c>
      <c r="O10" s="331" t="s">
        <v>9</v>
      </c>
      <c r="P10" s="893" t="s">
        <v>9</v>
      </c>
      <c r="Q10" s="896" t="s">
        <v>9</v>
      </c>
      <c r="R10" s="331" t="s">
        <v>9</v>
      </c>
      <c r="S10" s="409" t="s">
        <v>9</v>
      </c>
      <c r="T10" s="891" t="s">
        <v>9</v>
      </c>
      <c r="U10" s="409" t="s">
        <v>9</v>
      </c>
    </row>
    <row r="11" spans="1:23">
      <c r="A11" s="330" t="s">
        <v>121</v>
      </c>
      <c r="B11" s="394">
        <f t="shared" si="3"/>
        <v>22357</v>
      </c>
      <c r="C11" s="440">
        <f t="shared" si="3"/>
        <v>4860</v>
      </c>
      <c r="D11" s="410">
        <f t="shared" si="3"/>
        <v>8495</v>
      </c>
      <c r="E11" s="394">
        <f t="shared" si="3"/>
        <v>9002</v>
      </c>
      <c r="F11" s="409">
        <f t="shared" si="4"/>
        <v>19283</v>
      </c>
      <c r="G11" s="395">
        <v>4651</v>
      </c>
      <c r="H11" s="407">
        <v>7116</v>
      </c>
      <c r="I11" s="395">
        <v>7516</v>
      </c>
      <c r="J11" s="417">
        <f>+K11+L11+M11</f>
        <v>3074</v>
      </c>
      <c r="K11" s="407">
        <v>209</v>
      </c>
      <c r="L11" s="395">
        <v>1379</v>
      </c>
      <c r="M11" s="413">
        <v>1486</v>
      </c>
      <c r="N11" s="409" t="s">
        <v>9</v>
      </c>
      <c r="O11" s="891" t="s">
        <v>9</v>
      </c>
      <c r="P11" s="893" t="s">
        <v>9</v>
      </c>
      <c r="Q11" s="896" t="s">
        <v>9</v>
      </c>
      <c r="R11" s="331" t="s">
        <v>9</v>
      </c>
      <c r="S11" s="409" t="s">
        <v>9</v>
      </c>
      <c r="T11" s="891" t="s">
        <v>9</v>
      </c>
      <c r="U11" s="409" t="s">
        <v>9</v>
      </c>
    </row>
    <row r="12" spans="1:23">
      <c r="A12" s="330" t="s">
        <v>122</v>
      </c>
      <c r="B12" s="394">
        <f>+F12+J12+N12</f>
        <v>69372</v>
      </c>
      <c r="C12" s="440">
        <f>+G12+K12+O12</f>
        <v>8946</v>
      </c>
      <c r="D12" s="410">
        <f>+H12+L12+P12+T12</f>
        <v>28331</v>
      </c>
      <c r="E12" s="394">
        <f>+I12+M12+Q12</f>
        <v>32285</v>
      </c>
      <c r="F12" s="409">
        <f t="shared" si="4"/>
        <v>42333</v>
      </c>
      <c r="G12" s="395">
        <v>6761</v>
      </c>
      <c r="H12" s="407">
        <v>15519</v>
      </c>
      <c r="I12" s="395">
        <v>20053</v>
      </c>
      <c r="J12" s="417">
        <f>+K12+L12+M12</f>
        <v>20827</v>
      </c>
      <c r="K12" s="407">
        <v>2062</v>
      </c>
      <c r="L12" s="395">
        <f>11526-190</f>
        <v>11336</v>
      </c>
      <c r="M12" s="413">
        <v>7429</v>
      </c>
      <c r="N12" s="409">
        <f>+O12+P12+Q12</f>
        <v>6212</v>
      </c>
      <c r="O12" s="395">
        <v>123</v>
      </c>
      <c r="P12" s="407">
        <v>1286</v>
      </c>
      <c r="Q12" s="396">
        <v>4803</v>
      </c>
      <c r="R12" s="331">
        <f>+T12</f>
        <v>190</v>
      </c>
      <c r="S12" s="409" t="s">
        <v>9</v>
      </c>
      <c r="T12" s="395">
        <v>190</v>
      </c>
      <c r="U12" s="409" t="s">
        <v>9</v>
      </c>
    </row>
    <row r="13" spans="1:23">
      <c r="A13" s="330" t="s">
        <v>123</v>
      </c>
      <c r="B13" s="394">
        <f>+F13+J13</f>
        <v>4391</v>
      </c>
      <c r="C13" s="440">
        <f>+G13</f>
        <v>866</v>
      </c>
      <c r="D13" s="410">
        <f>+H13+L13</f>
        <v>1234</v>
      </c>
      <c r="E13" s="394">
        <f>+I13+M13</f>
        <v>2291</v>
      </c>
      <c r="F13" s="409">
        <f t="shared" si="4"/>
        <v>4182</v>
      </c>
      <c r="G13" s="395">
        <v>866</v>
      </c>
      <c r="H13" s="407">
        <v>1206</v>
      </c>
      <c r="I13" s="395">
        <v>2110</v>
      </c>
      <c r="J13" s="417">
        <f>+L13+M13</f>
        <v>209</v>
      </c>
      <c r="K13" s="426" t="s">
        <v>9</v>
      </c>
      <c r="L13" s="395">
        <v>28</v>
      </c>
      <c r="M13" s="413">
        <v>181</v>
      </c>
      <c r="N13" s="409" t="s">
        <v>9</v>
      </c>
      <c r="O13" s="331" t="s">
        <v>9</v>
      </c>
      <c r="P13" s="893" t="s">
        <v>9</v>
      </c>
      <c r="Q13" s="896" t="s">
        <v>9</v>
      </c>
      <c r="R13" s="331" t="s">
        <v>9</v>
      </c>
      <c r="S13" s="409" t="s">
        <v>9</v>
      </c>
      <c r="T13" s="891" t="s">
        <v>9</v>
      </c>
      <c r="U13" s="409" t="s">
        <v>9</v>
      </c>
    </row>
    <row r="14" spans="1:23">
      <c r="A14" s="330" t="s">
        <v>124</v>
      </c>
      <c r="B14" s="394">
        <f>+F14+J14</f>
        <v>7692</v>
      </c>
      <c r="C14" s="440">
        <f>+G14</f>
        <v>1486</v>
      </c>
      <c r="D14" s="410">
        <f>+H14+L14</f>
        <v>2526</v>
      </c>
      <c r="E14" s="394">
        <f>+I14+M14</f>
        <v>3680</v>
      </c>
      <c r="F14" s="409">
        <f t="shared" si="4"/>
        <v>7178</v>
      </c>
      <c r="G14" s="395">
        <v>1486</v>
      </c>
      <c r="H14" s="407">
        <v>2341</v>
      </c>
      <c r="I14" s="395">
        <v>3351</v>
      </c>
      <c r="J14" s="417">
        <f>+L14+M14</f>
        <v>514</v>
      </c>
      <c r="K14" s="426" t="s">
        <v>9</v>
      </c>
      <c r="L14" s="395">
        <v>185</v>
      </c>
      <c r="M14" s="413">
        <v>329</v>
      </c>
      <c r="N14" s="409" t="s">
        <v>9</v>
      </c>
      <c r="O14" s="331" t="s">
        <v>9</v>
      </c>
      <c r="P14" s="893" t="s">
        <v>9</v>
      </c>
      <c r="Q14" s="896" t="s">
        <v>9</v>
      </c>
      <c r="R14" s="331" t="s">
        <v>9</v>
      </c>
      <c r="S14" s="409" t="s">
        <v>9</v>
      </c>
      <c r="T14" s="891" t="s">
        <v>9</v>
      </c>
      <c r="U14" s="409" t="s">
        <v>9</v>
      </c>
    </row>
    <row r="15" spans="1:23">
      <c r="A15" s="333" t="s">
        <v>125</v>
      </c>
      <c r="B15" s="437">
        <f>+F15</f>
        <v>3575</v>
      </c>
      <c r="C15" s="441">
        <f>+G15</f>
        <v>361</v>
      </c>
      <c r="D15" s="414">
        <f>+H15</f>
        <v>1436</v>
      </c>
      <c r="E15" s="437">
        <f>+I15</f>
        <v>1778</v>
      </c>
      <c r="F15" s="427">
        <f t="shared" si="4"/>
        <v>3575</v>
      </c>
      <c r="G15" s="405">
        <v>361</v>
      </c>
      <c r="H15" s="408">
        <v>1436</v>
      </c>
      <c r="I15" s="405">
        <v>1778</v>
      </c>
      <c r="J15" s="422" t="s">
        <v>9</v>
      </c>
      <c r="K15" s="886" t="s">
        <v>9</v>
      </c>
      <c r="L15" s="887" t="s">
        <v>9</v>
      </c>
      <c r="M15" s="888" t="s">
        <v>9</v>
      </c>
      <c r="N15" s="427" t="s">
        <v>9</v>
      </c>
      <c r="O15" s="334" t="s">
        <v>9</v>
      </c>
      <c r="P15" s="894" t="s">
        <v>9</v>
      </c>
      <c r="Q15" s="897" t="s">
        <v>9</v>
      </c>
      <c r="R15" s="334" t="s">
        <v>9</v>
      </c>
      <c r="S15" s="427" t="s">
        <v>9</v>
      </c>
      <c r="T15" s="899" t="s">
        <v>9</v>
      </c>
      <c r="U15" s="427" t="s">
        <v>9</v>
      </c>
    </row>
    <row r="16" spans="1:23">
      <c r="A16" s="141"/>
      <c r="B16" s="181"/>
      <c r="C16" s="181"/>
      <c r="D16" s="181"/>
      <c r="E16" s="181"/>
      <c r="F16" s="181"/>
      <c r="G16" s="181"/>
      <c r="H16" s="181"/>
      <c r="I16" s="181"/>
      <c r="J16" s="181"/>
      <c r="K16" s="181"/>
      <c r="L16" s="181"/>
      <c r="M16" s="181"/>
    </row>
    <row r="17" spans="1:13" ht="12" customHeight="1">
      <c r="A17" s="10" t="s">
        <v>11</v>
      </c>
    </row>
    <row r="19" spans="1:13">
      <c r="A19" s="309"/>
      <c r="B19" s="309"/>
      <c r="C19" s="309"/>
      <c r="D19" s="309"/>
      <c r="E19" s="309"/>
      <c r="F19" s="309"/>
      <c r="G19" s="309"/>
      <c r="H19" s="309"/>
      <c r="I19" s="309"/>
      <c r="J19" s="309"/>
      <c r="K19" s="309"/>
      <c r="L19" s="305"/>
      <c r="M19" s="305"/>
    </row>
    <row r="20" spans="1:13">
      <c r="A20" s="309"/>
      <c r="B20" s="309"/>
      <c r="C20" s="309"/>
      <c r="D20" s="309"/>
      <c r="E20" s="309"/>
      <c r="F20" s="309"/>
      <c r="G20" s="309"/>
      <c r="H20" s="309"/>
      <c r="I20" s="309"/>
      <c r="J20" s="309"/>
      <c r="K20" s="309"/>
      <c r="L20" s="305"/>
      <c r="M20" s="305"/>
    </row>
    <row r="21" spans="1:13">
      <c r="A21" s="309"/>
      <c r="B21" s="309"/>
      <c r="C21" s="309"/>
      <c r="D21" s="309"/>
      <c r="E21" s="309"/>
      <c r="F21" s="309"/>
      <c r="G21" s="309"/>
      <c r="H21" s="309"/>
      <c r="I21" s="309"/>
      <c r="J21" s="309"/>
      <c r="K21" s="309"/>
      <c r="L21" s="305"/>
      <c r="M21" s="305"/>
    </row>
    <row r="22" spans="1:13">
      <c r="A22" s="309"/>
      <c r="B22" s="309"/>
      <c r="C22" s="309"/>
      <c r="D22" s="309"/>
      <c r="E22" s="309"/>
      <c r="F22" s="309"/>
      <c r="G22" s="309"/>
      <c r="H22" s="309"/>
      <c r="I22" s="309"/>
      <c r="J22" s="309"/>
      <c r="K22" s="309"/>
      <c r="L22" s="305"/>
      <c r="M22" s="305"/>
    </row>
    <row r="23" spans="1:13">
      <c r="A23" s="309"/>
      <c r="B23" s="309"/>
      <c r="C23" s="309"/>
      <c r="D23" s="309"/>
      <c r="E23" s="309"/>
      <c r="F23" s="309"/>
      <c r="G23" s="309"/>
      <c r="H23" s="309"/>
      <c r="I23" s="309"/>
      <c r="J23" s="309"/>
      <c r="K23" s="309"/>
      <c r="L23" s="305"/>
      <c r="M23" s="305"/>
    </row>
    <row r="24" spans="1:13" s="293" customFormat="1">
      <c r="A24" s="310"/>
      <c r="B24" s="310"/>
      <c r="C24" s="1263"/>
      <c r="D24" s="1263"/>
      <c r="E24" s="1263"/>
      <c r="F24" s="1263"/>
      <c r="G24" s="1263"/>
      <c r="H24" s="1263"/>
      <c r="I24" s="1263"/>
      <c r="J24" s="1263"/>
      <c r="K24" s="1263"/>
      <c r="L24" s="306"/>
      <c r="M24" s="306"/>
    </row>
    <row r="25" spans="1:13" s="293" customFormat="1">
      <c r="A25" s="310"/>
      <c r="B25" s="310"/>
      <c r="C25" s="310"/>
      <c r="D25" s="310"/>
      <c r="E25" s="310"/>
      <c r="F25" s="310"/>
      <c r="G25" s="310"/>
      <c r="H25" s="310"/>
      <c r="I25" s="310"/>
      <c r="J25" s="310"/>
      <c r="K25" s="310"/>
      <c r="L25" s="306"/>
      <c r="M25" s="306"/>
    </row>
    <row r="26" spans="1:13">
      <c r="A26" s="309"/>
      <c r="B26" s="309"/>
      <c r="C26" s="309"/>
      <c r="D26" s="309"/>
      <c r="E26" s="309"/>
      <c r="F26" s="309"/>
      <c r="G26" s="309"/>
      <c r="H26" s="309"/>
      <c r="I26" s="309"/>
      <c r="J26" s="311"/>
      <c r="K26" s="311"/>
      <c r="L26" s="305"/>
      <c r="M26" s="305"/>
    </row>
    <row r="27" spans="1:13">
      <c r="A27" s="309"/>
      <c r="B27" s="309"/>
      <c r="C27" s="309"/>
      <c r="D27" s="309"/>
      <c r="E27" s="309"/>
      <c r="F27" s="309"/>
      <c r="G27" s="309"/>
      <c r="H27" s="309"/>
      <c r="I27" s="309"/>
      <c r="J27" s="311"/>
      <c r="K27" s="311"/>
      <c r="L27" s="305"/>
      <c r="M27" s="305"/>
    </row>
    <row r="28" spans="1:13">
      <c r="A28" s="309"/>
      <c r="B28" s="309"/>
      <c r="C28" s="309"/>
      <c r="D28" s="309"/>
      <c r="E28" s="309"/>
      <c r="F28" s="309"/>
      <c r="G28" s="311"/>
      <c r="H28" s="311"/>
      <c r="I28" s="309"/>
      <c r="J28" s="311"/>
      <c r="K28" s="311"/>
      <c r="L28" s="305"/>
      <c r="M28" s="305"/>
    </row>
    <row r="29" spans="1:13">
      <c r="A29" s="309"/>
      <c r="B29" s="309"/>
      <c r="C29" s="309"/>
      <c r="D29" s="311"/>
      <c r="E29" s="311"/>
      <c r="F29" s="311"/>
      <c r="G29" s="311"/>
      <c r="H29" s="311"/>
      <c r="I29" s="309"/>
      <c r="J29" s="311"/>
      <c r="K29" s="311"/>
      <c r="L29" s="305"/>
      <c r="M29" s="305"/>
    </row>
    <row r="30" spans="1:13">
      <c r="A30" s="309"/>
      <c r="B30" s="309"/>
      <c r="C30" s="309"/>
      <c r="D30" s="309"/>
      <c r="E30" s="309"/>
      <c r="F30" s="309"/>
      <c r="G30" s="309"/>
      <c r="H30" s="309"/>
      <c r="I30" s="309"/>
      <c r="J30" s="311"/>
      <c r="K30" s="309"/>
      <c r="L30" s="305"/>
      <c r="M30" s="305"/>
    </row>
    <row r="31" spans="1:13">
      <c r="A31" s="309"/>
      <c r="B31" s="309"/>
      <c r="C31" s="309"/>
      <c r="D31" s="309"/>
      <c r="E31" s="309"/>
      <c r="F31" s="309"/>
      <c r="G31" s="309"/>
      <c r="H31" s="309"/>
      <c r="I31" s="309"/>
      <c r="J31" s="311"/>
      <c r="K31" s="311"/>
      <c r="L31" s="305"/>
      <c r="M31" s="305"/>
    </row>
    <row r="32" spans="1:13">
      <c r="A32" s="309"/>
      <c r="B32" s="309"/>
      <c r="C32" s="309"/>
      <c r="D32" s="309"/>
      <c r="E32" s="309"/>
      <c r="F32" s="309"/>
      <c r="G32" s="309"/>
      <c r="H32" s="309"/>
      <c r="I32" s="309"/>
      <c r="J32" s="311"/>
      <c r="K32" s="311"/>
      <c r="L32" s="305"/>
      <c r="M32" s="305"/>
    </row>
  </sheetData>
  <mergeCells count="8">
    <mergeCell ref="N4:Q4"/>
    <mergeCell ref="R4:U4"/>
    <mergeCell ref="C24:E24"/>
    <mergeCell ref="F24:I24"/>
    <mergeCell ref="J24:K24"/>
    <mergeCell ref="B4:E4"/>
    <mergeCell ref="F4:I4"/>
    <mergeCell ref="J4:M4"/>
  </mergeCells>
  <pageMargins left="0.39370078740157483" right="0.39370078740157483" top="0.96" bottom="0.82" header="0" footer="0"/>
  <pageSetup paperSize="9" scale="66" orientation="landscape" r:id="rId1"/>
  <headerFooter alignWithMargins="0">
    <oddFooter>&amp;C&amp;G</oddFooter>
  </headerFooter>
  <legacyDrawingHF r:id="rId2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</sheetPr>
  <dimension ref="A1:W31"/>
  <sheetViews>
    <sheetView workbookViewId="0"/>
  </sheetViews>
  <sheetFormatPr baseColWidth="10" defaultColWidth="11.42578125" defaultRowHeight="12.75"/>
  <cols>
    <col min="1" max="1" width="3.28515625" style="140" customWidth="1"/>
    <col min="2" max="13" width="11.5703125" style="140" customWidth="1"/>
    <col min="14" max="16384" width="11.42578125" style="140"/>
  </cols>
  <sheetData>
    <row r="1" spans="1:23" s="3" customFormat="1" ht="13.5" thickBot="1">
      <c r="A1" s="1098"/>
      <c r="B1" s="1098"/>
      <c r="C1" s="1098"/>
      <c r="D1" s="1098"/>
      <c r="E1" s="1098"/>
      <c r="F1" s="1098"/>
      <c r="G1" s="1098"/>
      <c r="H1" s="1098"/>
      <c r="I1" s="1098"/>
      <c r="J1" s="1098"/>
      <c r="K1" s="1098"/>
      <c r="L1" s="1099" t="s">
        <v>491</v>
      </c>
      <c r="M1" s="140"/>
      <c r="N1" s="140"/>
      <c r="O1" s="140"/>
      <c r="P1" s="140"/>
      <c r="Q1" s="140"/>
      <c r="R1" s="140"/>
      <c r="S1" s="140"/>
      <c r="T1" s="140"/>
      <c r="U1" s="140"/>
      <c r="V1" s="140"/>
      <c r="W1" s="140"/>
    </row>
    <row r="2" spans="1:23" ht="26.25" customHeight="1">
      <c r="A2" s="335" t="s">
        <v>413</v>
      </c>
      <c r="B2" s="907"/>
      <c r="C2" s="907"/>
      <c r="D2" s="907"/>
      <c r="E2" s="907"/>
      <c r="F2" s="907"/>
      <c r="G2" s="907"/>
      <c r="H2" s="907"/>
      <c r="I2" s="907"/>
      <c r="J2" s="907"/>
      <c r="K2" s="907"/>
      <c r="L2" s="137"/>
      <c r="M2" s="137"/>
      <c r="N2" s="137"/>
    </row>
    <row r="3" spans="1:23">
      <c r="A3" s="305"/>
      <c r="B3" s="305"/>
      <c r="C3" s="305"/>
      <c r="D3" s="305"/>
      <c r="E3" s="305"/>
      <c r="F3" s="305"/>
      <c r="G3" s="305"/>
      <c r="H3" s="305"/>
      <c r="I3" s="305"/>
      <c r="J3" s="305"/>
      <c r="K3" s="305"/>
      <c r="N3" s="159"/>
      <c r="O3" s="159"/>
      <c r="P3" s="159"/>
      <c r="Q3" s="159"/>
      <c r="R3" s="159"/>
    </row>
    <row r="4" spans="1:23" ht="15">
      <c r="A4" s="305"/>
      <c r="B4" s="305"/>
      <c r="C4" s="313"/>
      <c r="D4" s="313"/>
      <c r="E4" s="305"/>
      <c r="F4" s="305"/>
      <c r="G4" s="305"/>
      <c r="H4" s="305"/>
      <c r="I4" s="305"/>
      <c r="J4" s="305"/>
      <c r="K4" s="305"/>
      <c r="N4" s="187"/>
      <c r="O4" s="1264"/>
      <c r="P4" s="1265"/>
      <c r="Q4" s="1265"/>
      <c r="R4" s="1265"/>
    </row>
    <row r="5" spans="1:23" ht="15">
      <c r="A5" s="305"/>
      <c r="B5" s="313"/>
      <c r="C5" s="828"/>
      <c r="D5" s="314"/>
      <c r="E5" s="828"/>
      <c r="F5" s="315"/>
      <c r="G5" s="313"/>
      <c r="H5" s="828"/>
      <c r="I5" s="828"/>
      <c r="J5" s="305"/>
      <c r="K5" s="908"/>
      <c r="L5" s="188"/>
      <c r="M5" s="188"/>
      <c r="N5" s="188"/>
      <c r="O5" s="188"/>
    </row>
    <row r="6" spans="1:23" ht="15">
      <c r="B6" s="316"/>
      <c r="C6" s="317"/>
      <c r="D6" s="317"/>
      <c r="E6" s="317"/>
      <c r="F6" s="318"/>
      <c r="G6" s="313"/>
      <c r="H6" s="189"/>
      <c r="I6" s="189"/>
      <c r="K6" s="187"/>
      <c r="L6" s="190"/>
      <c r="M6" s="187"/>
      <c r="N6" s="187"/>
      <c r="O6" s="187"/>
    </row>
    <row r="7" spans="1:23" ht="15">
      <c r="B7" s="316"/>
      <c r="C7" s="317"/>
      <c r="D7" s="317"/>
      <c r="E7" s="317"/>
      <c r="F7" s="318"/>
      <c r="G7" s="313"/>
      <c r="H7" s="191"/>
      <c r="I7" s="191"/>
      <c r="K7" s="190"/>
      <c r="L7" s="192"/>
      <c r="M7" s="192"/>
      <c r="N7" s="192"/>
      <c r="O7" s="192"/>
    </row>
    <row r="8" spans="1:23" ht="15">
      <c r="B8" s="316"/>
      <c r="C8" s="317"/>
      <c r="D8" s="317"/>
      <c r="E8" s="317"/>
      <c r="F8" s="318"/>
      <c r="G8" s="313"/>
      <c r="H8" s="193"/>
      <c r="I8" s="193"/>
      <c r="K8" s="187"/>
      <c r="L8" s="190"/>
      <c r="M8" s="190"/>
      <c r="N8" s="190"/>
      <c r="O8" s="190"/>
    </row>
    <row r="9" spans="1:23" ht="15">
      <c r="B9" s="316"/>
      <c r="C9" s="317"/>
      <c r="D9" s="317"/>
      <c r="E9" s="317"/>
      <c r="F9" s="318"/>
      <c r="G9" s="313"/>
      <c r="H9" s="194"/>
      <c r="I9" s="194"/>
      <c r="K9" s="195"/>
      <c r="L9" s="196"/>
      <c r="M9" s="196"/>
      <c r="N9" s="197"/>
      <c r="O9" s="196"/>
    </row>
    <row r="10" spans="1:23" ht="15">
      <c r="B10" s="316"/>
      <c r="C10" s="317"/>
      <c r="D10" s="317"/>
      <c r="E10" s="317"/>
      <c r="F10" s="318"/>
      <c r="G10" s="313"/>
      <c r="H10" s="194"/>
      <c r="I10" s="194"/>
      <c r="K10" s="195"/>
      <c r="L10" s="196"/>
      <c r="M10" s="196"/>
      <c r="N10" s="196"/>
      <c r="O10" s="196"/>
    </row>
    <row r="11" spans="1:23" ht="15">
      <c r="B11" s="316"/>
      <c r="C11" s="317"/>
      <c r="D11" s="317"/>
      <c r="E11" s="317"/>
      <c r="F11" s="318"/>
      <c r="G11" s="313"/>
      <c r="H11" s="194"/>
      <c r="I11" s="194"/>
      <c r="K11" s="195"/>
      <c r="L11" s="196"/>
      <c r="M11" s="196"/>
      <c r="N11" s="196"/>
      <c r="O11" s="196"/>
    </row>
    <row r="12" spans="1:23" ht="15">
      <c r="B12" s="316"/>
      <c r="C12" s="317"/>
      <c r="D12" s="317"/>
      <c r="E12" s="317"/>
      <c r="F12" s="318"/>
      <c r="G12" s="313"/>
      <c r="H12" s="194"/>
      <c r="I12" s="194"/>
      <c r="K12" s="195"/>
      <c r="L12" s="196"/>
      <c r="M12" s="196"/>
      <c r="N12" s="196"/>
      <c r="O12" s="196"/>
    </row>
    <row r="13" spans="1:23" ht="15">
      <c r="B13" s="313"/>
      <c r="C13" s="313"/>
      <c r="D13" s="313"/>
      <c r="E13" s="313"/>
      <c r="F13" s="313"/>
      <c r="G13" s="313"/>
      <c r="H13" s="198"/>
      <c r="I13" s="198"/>
      <c r="K13" s="195"/>
      <c r="L13" s="196"/>
      <c r="M13" s="196"/>
      <c r="N13" s="196"/>
      <c r="O13" s="196"/>
    </row>
    <row r="14" spans="1:23" ht="15">
      <c r="B14" s="313"/>
      <c r="C14" s="313"/>
      <c r="D14" s="313"/>
      <c r="E14" s="313"/>
      <c r="F14" s="313"/>
      <c r="G14" s="313"/>
      <c r="H14" s="194"/>
      <c r="I14" s="194"/>
      <c r="K14" s="195"/>
      <c r="L14" s="196"/>
      <c r="M14" s="196"/>
      <c r="N14" s="196"/>
      <c r="O14" s="196"/>
    </row>
    <row r="15" spans="1:23" ht="15">
      <c r="H15" s="194"/>
      <c r="I15" s="194"/>
      <c r="K15" s="195"/>
      <c r="L15" s="196"/>
      <c r="M15" s="196"/>
      <c r="N15" s="199"/>
      <c r="O15" s="199"/>
    </row>
    <row r="16" spans="1:23">
      <c r="K16" s="159"/>
      <c r="L16" s="159"/>
      <c r="M16" s="159"/>
      <c r="N16" s="159"/>
      <c r="O16" s="159"/>
    </row>
    <row r="27" spans="1:7">
      <c r="A27" s="10" t="s">
        <v>11</v>
      </c>
    </row>
    <row r="31" spans="1:7">
      <c r="G31" s="140" t="s">
        <v>126</v>
      </c>
    </row>
  </sheetData>
  <mergeCells count="1">
    <mergeCell ref="O4:R4"/>
  </mergeCells>
  <pageMargins left="0.19685039370078741" right="0.19685039370078741" top="0.23622047244094491" bottom="0.19685039370078741" header="0" footer="0"/>
  <pageSetup paperSize="9" orientation="landscape" r:id="rId1"/>
  <headerFooter alignWithMargins="0">
    <oddFooter>&amp;C&amp;G</oddFooter>
  </headerFooter>
  <drawing r:id="rId2"/>
  <legacyDrawingHF r:id="rId3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W31"/>
  <sheetViews>
    <sheetView workbookViewId="0"/>
  </sheetViews>
  <sheetFormatPr baseColWidth="10" defaultColWidth="11.42578125" defaultRowHeight="12.75"/>
  <cols>
    <col min="1" max="1" width="20.28515625" style="3" customWidth="1"/>
    <col min="2" max="2" width="6.5703125" style="3" customWidth="1"/>
    <col min="3" max="3" width="10.28515625" style="3" customWidth="1"/>
    <col min="4" max="4" width="8.7109375" style="3" customWidth="1"/>
    <col min="5" max="5" width="12.5703125" style="3" customWidth="1"/>
    <col min="6" max="6" width="6.5703125" style="3" bestFit="1" customWidth="1"/>
    <col min="7" max="7" width="10.28515625" style="3" bestFit="1" customWidth="1"/>
    <col min="8" max="8" width="8.7109375" style="3" bestFit="1" customWidth="1"/>
    <col min="9" max="9" width="12.5703125" style="3" bestFit="1" customWidth="1"/>
    <col min="10" max="10" width="6.140625" style="3" bestFit="1" customWidth="1"/>
    <col min="11" max="11" width="10.28515625" style="3" bestFit="1" customWidth="1"/>
    <col min="12" max="12" width="8.7109375" style="3" bestFit="1" customWidth="1"/>
    <col min="13" max="13" width="12.5703125" style="3" bestFit="1" customWidth="1"/>
    <col min="14" max="14" width="6.140625" style="3" bestFit="1" customWidth="1"/>
    <col min="15" max="15" width="10.28515625" style="3" bestFit="1" customWidth="1"/>
    <col min="16" max="16" width="8.7109375" style="3" bestFit="1" customWidth="1"/>
    <col min="17" max="17" width="12.5703125" style="3" bestFit="1" customWidth="1"/>
    <col min="18" max="18" width="6.140625" style="3" bestFit="1" customWidth="1"/>
    <col min="19" max="19" width="10.28515625" style="3" bestFit="1" customWidth="1"/>
    <col min="20" max="20" width="8.7109375" style="3" bestFit="1" customWidth="1"/>
    <col min="21" max="21" width="12.5703125" style="3" bestFit="1" customWidth="1"/>
    <col min="22" max="22" width="3.5703125" style="3" customWidth="1"/>
    <col min="23" max="16384" width="11.42578125" style="3"/>
  </cols>
  <sheetData>
    <row r="1" spans="1:23" ht="13.5" thickBot="1">
      <c r="A1" s="1098"/>
      <c r="B1" s="1098"/>
      <c r="C1" s="1098"/>
      <c r="D1" s="1098"/>
      <c r="E1" s="1098"/>
      <c r="F1" s="1098"/>
      <c r="G1" s="1098"/>
      <c r="H1" s="1098"/>
      <c r="I1" s="1098"/>
      <c r="J1" s="1098"/>
      <c r="K1" s="1098"/>
      <c r="L1" s="1098"/>
      <c r="M1" s="1098"/>
      <c r="N1" s="1098"/>
      <c r="O1" s="1098"/>
      <c r="P1" s="1098"/>
      <c r="Q1" s="1098"/>
      <c r="R1" s="1098"/>
      <c r="S1" s="1098"/>
      <c r="T1" s="1098"/>
      <c r="U1" s="1098"/>
      <c r="V1" s="1099" t="s">
        <v>491</v>
      </c>
      <c r="W1" s="140"/>
    </row>
    <row r="2" spans="1:23" ht="21" customHeight="1">
      <c r="A2" s="319" t="s">
        <v>411</v>
      </c>
    </row>
    <row r="5" spans="1:23">
      <c r="A5" s="320"/>
      <c r="B5" s="1260" t="s">
        <v>5</v>
      </c>
      <c r="C5" s="1261"/>
      <c r="D5" s="1261"/>
      <c r="E5" s="1261"/>
      <c r="F5" s="1260" t="s">
        <v>6</v>
      </c>
      <c r="G5" s="1261"/>
      <c r="H5" s="1261"/>
      <c r="I5" s="1261"/>
      <c r="J5" s="1266" t="s">
        <v>7</v>
      </c>
      <c r="K5" s="1267"/>
      <c r="L5" s="1267"/>
      <c r="M5" s="1267"/>
      <c r="N5" s="1266" t="s">
        <v>10</v>
      </c>
      <c r="O5" s="1267"/>
      <c r="P5" s="1267"/>
      <c r="Q5" s="1267"/>
      <c r="R5" s="1260" t="s">
        <v>100</v>
      </c>
      <c r="S5" s="1261"/>
      <c r="T5" s="1261"/>
      <c r="U5" s="1262"/>
    </row>
    <row r="6" spans="1:23">
      <c r="A6" s="321" t="s">
        <v>118</v>
      </c>
      <c r="B6" s="322" t="s">
        <v>5</v>
      </c>
      <c r="C6" s="322" t="s">
        <v>115</v>
      </c>
      <c r="D6" s="322" t="s">
        <v>110</v>
      </c>
      <c r="E6" s="322" t="s">
        <v>111</v>
      </c>
      <c r="F6" s="322" t="s">
        <v>5</v>
      </c>
      <c r="G6" s="322" t="s">
        <v>115</v>
      </c>
      <c r="H6" s="322" t="s">
        <v>110</v>
      </c>
      <c r="I6" s="322" t="s">
        <v>111</v>
      </c>
      <c r="J6" s="322" t="s">
        <v>5</v>
      </c>
      <c r="K6" s="322" t="s">
        <v>115</v>
      </c>
      <c r="L6" s="322" t="s">
        <v>110</v>
      </c>
      <c r="M6" s="322" t="s">
        <v>111</v>
      </c>
      <c r="N6" s="323" t="s">
        <v>5</v>
      </c>
      <c r="O6" s="323" t="s">
        <v>115</v>
      </c>
      <c r="P6" s="323" t="s">
        <v>110</v>
      </c>
      <c r="Q6" s="323" t="s">
        <v>111</v>
      </c>
      <c r="R6" s="323" t="s">
        <v>5</v>
      </c>
      <c r="S6" s="323" t="s">
        <v>115</v>
      </c>
      <c r="T6" s="323" t="s">
        <v>110</v>
      </c>
      <c r="U6" s="323" t="s">
        <v>111</v>
      </c>
    </row>
    <row r="7" spans="1:23" ht="3" customHeight="1">
      <c r="A7" s="315"/>
      <c r="B7" s="324"/>
      <c r="C7" s="315"/>
      <c r="D7" s="315"/>
      <c r="E7" s="315"/>
      <c r="F7" s="324"/>
      <c r="G7" s="315"/>
      <c r="H7" s="315"/>
      <c r="I7" s="315"/>
      <c r="J7" s="324"/>
      <c r="K7" s="315"/>
      <c r="L7" s="315"/>
      <c r="M7" s="315"/>
      <c r="N7" s="325"/>
      <c r="O7" s="326"/>
      <c r="P7" s="326"/>
      <c r="Q7" s="326"/>
      <c r="R7" s="325"/>
      <c r="S7" s="326"/>
      <c r="T7" s="326"/>
      <c r="U7" s="326"/>
    </row>
    <row r="8" spans="1:23" ht="15">
      <c r="A8" s="321" t="s">
        <v>2</v>
      </c>
      <c r="B8" s="431">
        <f>+F8+J8+N8</f>
        <v>36710</v>
      </c>
      <c r="C8" s="431">
        <f>+G8+K8+O8</f>
        <v>4874</v>
      </c>
      <c r="D8" s="431">
        <f>+H8+L8+P8</f>
        <v>14244</v>
      </c>
      <c r="E8" s="431">
        <f>+I8+M8+Q8</f>
        <v>17592</v>
      </c>
      <c r="F8" s="431">
        <f>+G8+H8+I8</f>
        <v>25978</v>
      </c>
      <c r="G8" s="386">
        <f>SUM(G10:G16)</f>
        <v>4007</v>
      </c>
      <c r="H8" s="386">
        <f t="shared" ref="H8:I8" si="0">SUM(H10:H16)</f>
        <v>9216</v>
      </c>
      <c r="I8" s="386">
        <f t="shared" si="0"/>
        <v>12755</v>
      </c>
      <c r="J8" s="431">
        <f>+K8+L8+M8</f>
        <v>8887</v>
      </c>
      <c r="K8" s="386">
        <f>SUM(K10:K16)</f>
        <v>832</v>
      </c>
      <c r="L8" s="386">
        <f t="shared" ref="L8:M8" si="1">SUM(L10:L16)</f>
        <v>4528</v>
      </c>
      <c r="M8" s="386">
        <f t="shared" si="1"/>
        <v>3527</v>
      </c>
      <c r="N8" s="431">
        <f>+O8+P8+Q8</f>
        <v>1845</v>
      </c>
      <c r="O8" s="386">
        <v>35</v>
      </c>
      <c r="P8" s="386">
        <v>500</v>
      </c>
      <c r="Q8" s="386">
        <v>1310</v>
      </c>
      <c r="R8" s="431" t="s">
        <v>9</v>
      </c>
      <c r="S8" s="431" t="s">
        <v>9</v>
      </c>
      <c r="T8" s="890" t="s">
        <v>9</v>
      </c>
      <c r="U8" s="431" t="s">
        <v>9</v>
      </c>
    </row>
    <row r="9" spans="1:23" ht="3.75" customHeight="1">
      <c r="A9" s="320"/>
      <c r="B9" s="325"/>
      <c r="C9" s="325"/>
      <c r="D9" s="325"/>
      <c r="E9" s="325"/>
      <c r="F9" s="325"/>
      <c r="G9" s="326"/>
      <c r="H9" s="326"/>
      <c r="I9" s="326"/>
      <c r="J9" s="327"/>
      <c r="K9" s="326"/>
      <c r="L9" s="326"/>
      <c r="M9" s="326"/>
      <c r="N9" s="325"/>
      <c r="O9" s="326"/>
      <c r="P9" s="326"/>
      <c r="Q9" s="326"/>
      <c r="R9" s="325"/>
      <c r="S9" s="326"/>
      <c r="T9" s="326"/>
      <c r="U9" s="326"/>
    </row>
    <row r="10" spans="1:23">
      <c r="A10" s="328" t="s">
        <v>119</v>
      </c>
      <c r="B10" s="435">
        <f t="shared" ref="B10:E11" si="2">+F10+J10</f>
        <v>3253</v>
      </c>
      <c r="C10" s="439">
        <f t="shared" si="2"/>
        <v>729</v>
      </c>
      <c r="D10" s="436">
        <f t="shared" si="2"/>
        <v>1414</v>
      </c>
      <c r="E10" s="435">
        <f t="shared" si="2"/>
        <v>1110</v>
      </c>
      <c r="F10" s="425">
        <f t="shared" ref="F10:F16" si="3">+G10+H10+I10</f>
        <v>2833</v>
      </c>
      <c r="G10" s="329">
        <v>728</v>
      </c>
      <c r="H10" s="425">
        <v>1151</v>
      </c>
      <c r="I10" s="329">
        <v>954</v>
      </c>
      <c r="J10" s="415">
        <f>+K10+L10+M10</f>
        <v>420</v>
      </c>
      <c r="K10" s="425">
        <v>1</v>
      </c>
      <c r="L10" s="329">
        <v>263</v>
      </c>
      <c r="M10" s="425">
        <v>156</v>
      </c>
      <c r="N10" s="416" t="s">
        <v>9</v>
      </c>
      <c r="O10" s="329" t="s">
        <v>9</v>
      </c>
      <c r="P10" s="425" t="s">
        <v>9</v>
      </c>
      <c r="Q10" s="329" t="s">
        <v>9</v>
      </c>
      <c r="R10" s="415" t="s">
        <v>9</v>
      </c>
      <c r="S10" s="425" t="s">
        <v>9</v>
      </c>
      <c r="T10" s="329" t="s">
        <v>9</v>
      </c>
      <c r="U10" s="425" t="s">
        <v>9</v>
      </c>
    </row>
    <row r="11" spans="1:23">
      <c r="A11" s="330" t="s">
        <v>120</v>
      </c>
      <c r="B11" s="394">
        <f t="shared" si="2"/>
        <v>3682</v>
      </c>
      <c r="C11" s="440">
        <f t="shared" si="2"/>
        <v>678</v>
      </c>
      <c r="D11" s="410">
        <f t="shared" si="2"/>
        <v>1290</v>
      </c>
      <c r="E11" s="394">
        <f t="shared" si="2"/>
        <v>1714</v>
      </c>
      <c r="F11" s="409">
        <f t="shared" si="3"/>
        <v>3042</v>
      </c>
      <c r="G11" s="331">
        <v>431</v>
      </c>
      <c r="H11" s="409">
        <v>1129</v>
      </c>
      <c r="I11" s="331">
        <v>1482</v>
      </c>
      <c r="J11" s="417">
        <f>+K11+L11+M11</f>
        <v>640</v>
      </c>
      <c r="K11" s="409">
        <v>247</v>
      </c>
      <c r="L11" s="331">
        <v>161</v>
      </c>
      <c r="M11" s="409">
        <v>232</v>
      </c>
      <c r="N11" s="332" t="s">
        <v>9</v>
      </c>
      <c r="O11" s="331" t="s">
        <v>9</v>
      </c>
      <c r="P11" s="409" t="s">
        <v>9</v>
      </c>
      <c r="Q11" s="331" t="s">
        <v>9</v>
      </c>
      <c r="R11" s="417" t="s">
        <v>9</v>
      </c>
      <c r="S11" s="409" t="s">
        <v>9</v>
      </c>
      <c r="T11" s="331" t="s">
        <v>9</v>
      </c>
      <c r="U11" s="409" t="s">
        <v>9</v>
      </c>
    </row>
    <row r="12" spans="1:23">
      <c r="A12" s="330" t="s">
        <v>121</v>
      </c>
      <c r="B12" s="394">
        <f>+F12+J12</f>
        <v>5536</v>
      </c>
      <c r="C12" s="440">
        <f>+G12+K12</f>
        <v>953</v>
      </c>
      <c r="D12" s="410">
        <f>+H12+L12</f>
        <v>2184</v>
      </c>
      <c r="E12" s="394">
        <v>2399</v>
      </c>
      <c r="F12" s="409">
        <f t="shared" si="3"/>
        <v>4689</v>
      </c>
      <c r="G12" s="331">
        <v>902</v>
      </c>
      <c r="H12" s="409">
        <v>1761</v>
      </c>
      <c r="I12" s="331">
        <v>2026</v>
      </c>
      <c r="J12" s="417">
        <f>+K12+L12+M12</f>
        <v>847</v>
      </c>
      <c r="K12" s="409">
        <v>51</v>
      </c>
      <c r="L12" s="331">
        <v>423</v>
      </c>
      <c r="M12" s="409">
        <v>373</v>
      </c>
      <c r="N12" s="332" t="s">
        <v>9</v>
      </c>
      <c r="O12" s="331" t="s">
        <v>9</v>
      </c>
      <c r="P12" s="409" t="s">
        <v>9</v>
      </c>
      <c r="Q12" s="331" t="s">
        <v>9</v>
      </c>
      <c r="R12" s="417" t="s">
        <v>9</v>
      </c>
      <c r="S12" s="409" t="s">
        <v>9</v>
      </c>
      <c r="T12" s="331" t="s">
        <v>9</v>
      </c>
      <c r="U12" s="409" t="s">
        <v>9</v>
      </c>
    </row>
    <row r="13" spans="1:23">
      <c r="A13" s="330" t="s">
        <v>122</v>
      </c>
      <c r="B13" s="394">
        <f>+F13+J13+N13</f>
        <v>21011</v>
      </c>
      <c r="C13" s="440">
        <f>+G13+K13+O13</f>
        <v>2000</v>
      </c>
      <c r="D13" s="410">
        <f>+H13+L13+P13</f>
        <v>8273</v>
      </c>
      <c r="E13" s="394">
        <f>+I13+M13+Q13</f>
        <v>10738</v>
      </c>
      <c r="F13" s="409">
        <f t="shared" si="3"/>
        <v>12426</v>
      </c>
      <c r="G13" s="331">
        <v>1432</v>
      </c>
      <c r="H13" s="409">
        <v>4169</v>
      </c>
      <c r="I13" s="331">
        <v>6825</v>
      </c>
      <c r="J13" s="417">
        <f>+K13+L13+M13</f>
        <v>6740</v>
      </c>
      <c r="K13" s="409">
        <v>533</v>
      </c>
      <c r="L13" s="331">
        <v>3604</v>
      </c>
      <c r="M13" s="409">
        <v>2603</v>
      </c>
      <c r="N13" s="332">
        <f>+O13+P13+Q13</f>
        <v>1845</v>
      </c>
      <c r="O13" s="331">
        <v>35</v>
      </c>
      <c r="P13" s="409">
        <v>500</v>
      </c>
      <c r="Q13" s="331">
        <v>1310</v>
      </c>
      <c r="R13" s="417" t="s">
        <v>9</v>
      </c>
      <c r="S13" s="409" t="s">
        <v>9</v>
      </c>
      <c r="T13" s="331" t="s">
        <v>9</v>
      </c>
      <c r="U13" s="409" t="s">
        <v>9</v>
      </c>
    </row>
    <row r="14" spans="1:23">
      <c r="A14" s="330" t="s">
        <v>123</v>
      </c>
      <c r="B14" s="394">
        <f>+F14</f>
        <v>1241</v>
      </c>
      <c r="C14" s="440">
        <f>+G14</f>
        <v>228</v>
      </c>
      <c r="D14" s="410">
        <f>+H14</f>
        <v>491</v>
      </c>
      <c r="E14" s="394">
        <f>+I14</f>
        <v>522</v>
      </c>
      <c r="F14" s="409">
        <f t="shared" si="3"/>
        <v>1241</v>
      </c>
      <c r="G14" s="331">
        <v>228</v>
      </c>
      <c r="H14" s="409">
        <v>491</v>
      </c>
      <c r="I14" s="331">
        <v>522</v>
      </c>
      <c r="J14" s="417" t="s">
        <v>9</v>
      </c>
      <c r="K14" s="433" t="s">
        <v>9</v>
      </c>
      <c r="L14" s="331" t="s">
        <v>9</v>
      </c>
      <c r="M14" s="409" t="s">
        <v>9</v>
      </c>
      <c r="N14" s="298" t="s">
        <v>9</v>
      </c>
      <c r="O14" s="296" t="s">
        <v>9</v>
      </c>
      <c r="P14" s="433" t="s">
        <v>9</v>
      </c>
      <c r="Q14" s="296" t="s">
        <v>9</v>
      </c>
      <c r="R14" s="297" t="s">
        <v>9</v>
      </c>
      <c r="S14" s="433" t="s">
        <v>9</v>
      </c>
      <c r="T14" s="296" t="s">
        <v>9</v>
      </c>
      <c r="U14" s="433" t="s">
        <v>9</v>
      </c>
    </row>
    <row r="15" spans="1:23">
      <c r="A15" s="330" t="s">
        <v>124</v>
      </c>
      <c r="B15" s="394">
        <f>+F15+J15</f>
        <v>1404</v>
      </c>
      <c r="C15" s="440">
        <f>+G15</f>
        <v>221</v>
      </c>
      <c r="D15" s="410">
        <f>+H15+L15</f>
        <v>352</v>
      </c>
      <c r="E15" s="394">
        <f>+I15+M15</f>
        <v>831</v>
      </c>
      <c r="F15" s="409">
        <f t="shared" si="3"/>
        <v>1164</v>
      </c>
      <c r="G15" s="331">
        <v>221</v>
      </c>
      <c r="H15" s="409">
        <v>275</v>
      </c>
      <c r="I15" s="331">
        <v>668</v>
      </c>
      <c r="J15" s="417">
        <f>+L15+M15</f>
        <v>240</v>
      </c>
      <c r="K15" s="433" t="s">
        <v>9</v>
      </c>
      <c r="L15" s="331">
        <v>77</v>
      </c>
      <c r="M15" s="409">
        <v>163</v>
      </c>
      <c r="N15" s="298" t="s">
        <v>9</v>
      </c>
      <c r="O15" s="296" t="s">
        <v>9</v>
      </c>
      <c r="P15" s="433" t="s">
        <v>9</v>
      </c>
      <c r="Q15" s="296" t="s">
        <v>9</v>
      </c>
      <c r="R15" s="297" t="s">
        <v>9</v>
      </c>
      <c r="S15" s="433" t="s">
        <v>9</v>
      </c>
      <c r="T15" s="296" t="s">
        <v>9</v>
      </c>
      <c r="U15" s="433" t="s">
        <v>9</v>
      </c>
    </row>
    <row r="16" spans="1:23">
      <c r="A16" s="333" t="s">
        <v>125</v>
      </c>
      <c r="B16" s="437">
        <f>+F16</f>
        <v>583</v>
      </c>
      <c r="C16" s="441">
        <f>+G16</f>
        <v>65</v>
      </c>
      <c r="D16" s="414">
        <f>+H16</f>
        <v>240</v>
      </c>
      <c r="E16" s="437">
        <f>+I16</f>
        <v>278</v>
      </c>
      <c r="F16" s="427">
        <f t="shared" si="3"/>
        <v>583</v>
      </c>
      <c r="G16" s="334">
        <v>65</v>
      </c>
      <c r="H16" s="427">
        <v>240</v>
      </c>
      <c r="I16" s="334">
        <v>278</v>
      </c>
      <c r="J16" s="422" t="s">
        <v>9</v>
      </c>
      <c r="K16" s="442" t="s">
        <v>9</v>
      </c>
      <c r="L16" s="300" t="s">
        <v>9</v>
      </c>
      <c r="M16" s="442" t="s">
        <v>9</v>
      </c>
      <c r="N16" s="301" t="s">
        <v>9</v>
      </c>
      <c r="O16" s="300" t="s">
        <v>9</v>
      </c>
      <c r="P16" s="442" t="s">
        <v>9</v>
      </c>
      <c r="Q16" s="300" t="s">
        <v>9</v>
      </c>
      <c r="R16" s="299" t="s">
        <v>9</v>
      </c>
      <c r="S16" s="442" t="s">
        <v>9</v>
      </c>
      <c r="T16" s="300" t="s">
        <v>9</v>
      </c>
      <c r="U16" s="442" t="s">
        <v>9</v>
      </c>
    </row>
    <row r="17" spans="1:21">
      <c r="A17" s="320"/>
      <c r="B17" s="326"/>
      <c r="C17" s="326"/>
      <c r="D17" s="326"/>
      <c r="E17" s="326"/>
      <c r="F17" s="326"/>
      <c r="G17" s="326"/>
      <c r="H17" s="326"/>
      <c r="I17" s="326"/>
      <c r="J17" s="326"/>
      <c r="K17" s="326"/>
      <c r="L17" s="326"/>
      <c r="M17" s="326"/>
      <c r="N17" s="305"/>
      <c r="O17" s="305"/>
      <c r="P17" s="305"/>
      <c r="Q17" s="305"/>
      <c r="R17" s="305"/>
      <c r="S17" s="305"/>
      <c r="T17" s="305"/>
      <c r="U17" s="305"/>
    </row>
    <row r="18" spans="1:21">
      <c r="A18" s="10" t="s">
        <v>11</v>
      </c>
      <c r="B18" s="305"/>
      <c r="C18" s="305"/>
      <c r="D18" s="305"/>
      <c r="E18" s="305"/>
      <c r="F18" s="305"/>
      <c r="G18" s="305"/>
      <c r="H18" s="305"/>
      <c r="I18" s="305"/>
      <c r="J18" s="305"/>
      <c r="K18" s="305"/>
      <c r="L18" s="305"/>
      <c r="M18" s="305"/>
      <c r="N18" s="305"/>
      <c r="O18" s="305"/>
      <c r="P18" s="305"/>
      <c r="Q18" s="305"/>
      <c r="R18" s="305"/>
      <c r="S18" s="305"/>
      <c r="T18" s="305"/>
      <c r="U18" s="305"/>
    </row>
    <row r="31" spans="1:21">
      <c r="F31" s="285"/>
      <c r="H31" s="285"/>
    </row>
  </sheetData>
  <mergeCells count="5">
    <mergeCell ref="B5:E5"/>
    <mergeCell ref="F5:I5"/>
    <mergeCell ref="J5:M5"/>
    <mergeCell ref="N5:Q5"/>
    <mergeCell ref="R5:U5"/>
  </mergeCells>
  <pageMargins left="0.19685039370078741" right="0.19685039370078741" top="0.74803149606299213" bottom="0.74803149606299213" header="0.31496062992125984" footer="0.31496062992125984"/>
  <pageSetup paperSize="9" scale="70" orientation="landscape" horizontalDpi="200" verticalDpi="200" r:id="rId1"/>
  <headerFooter>
    <oddFooter>&amp;C&amp;G</oddFooter>
  </headerFooter>
  <legacyDrawingHF r:id="rId2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W30"/>
  <sheetViews>
    <sheetView workbookViewId="0"/>
  </sheetViews>
  <sheetFormatPr baseColWidth="10" defaultColWidth="11.42578125" defaultRowHeight="12.75"/>
  <cols>
    <col min="1" max="16384" width="11.42578125" style="3"/>
  </cols>
  <sheetData>
    <row r="1" spans="1:23" ht="13.5" thickBot="1">
      <c r="A1" s="1098"/>
      <c r="B1" s="1098"/>
      <c r="C1" s="1098"/>
      <c r="D1" s="1098"/>
      <c r="E1" s="1098"/>
      <c r="F1" s="1098"/>
      <c r="G1" s="1098"/>
      <c r="H1" s="1098"/>
      <c r="I1" s="1098"/>
      <c r="J1" s="1098"/>
      <c r="K1" s="1098"/>
      <c r="L1" s="1099" t="s">
        <v>491</v>
      </c>
      <c r="M1" s="140"/>
      <c r="N1" s="140"/>
      <c r="O1" s="140"/>
      <c r="P1" s="140"/>
      <c r="Q1" s="140"/>
      <c r="R1" s="140"/>
      <c r="S1" s="140"/>
      <c r="T1" s="140"/>
      <c r="U1" s="140"/>
      <c r="V1" s="140"/>
      <c r="W1" s="140"/>
    </row>
    <row r="2" spans="1:23" ht="27.75" customHeight="1">
      <c r="A2" s="335" t="s">
        <v>414</v>
      </c>
    </row>
    <row r="30" spans="1:1">
      <c r="A30" s="10" t="s">
        <v>11</v>
      </c>
    </row>
  </sheetData>
  <pageMargins left="0.17" right="0.17" top="0.48" bottom="0.74803149606299213" header="0.31496062992125984" footer="0.31496062992125984"/>
  <pageSetup paperSize="9" orientation="landscape" horizontalDpi="200" verticalDpi="200" r:id="rId1"/>
  <headerFooter>
    <oddFooter>&amp;C&amp;G</oddFooter>
  </headerFooter>
  <drawing r:id="rId2"/>
  <legacyDrawingHF r:id="rId3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W17"/>
  <sheetViews>
    <sheetView workbookViewId="0">
      <selection activeCell="A2" sqref="A2"/>
    </sheetView>
  </sheetViews>
  <sheetFormatPr baseColWidth="10" defaultColWidth="11.42578125" defaultRowHeight="12.75"/>
  <cols>
    <col min="1" max="1" width="19.85546875" style="3" customWidth="1"/>
    <col min="2" max="2" width="6.5703125" style="3" customWidth="1"/>
    <col min="3" max="3" width="10.28515625" style="3" customWidth="1"/>
    <col min="4" max="4" width="8.7109375" style="3" customWidth="1"/>
    <col min="5" max="5" width="12.5703125" style="3" customWidth="1"/>
    <col min="6" max="6" width="6.140625" style="3" bestFit="1" customWidth="1"/>
    <col min="7" max="7" width="10.28515625" style="3" bestFit="1" customWidth="1"/>
    <col min="8" max="8" width="8.7109375" style="3" bestFit="1" customWidth="1"/>
    <col min="9" max="9" width="12.5703125" style="3" bestFit="1" customWidth="1"/>
    <col min="10" max="10" width="6.140625" style="3" bestFit="1" customWidth="1"/>
    <col min="11" max="11" width="10.28515625" style="3" bestFit="1" customWidth="1"/>
    <col min="12" max="12" width="8.7109375" style="3" bestFit="1" customWidth="1"/>
    <col min="13" max="13" width="12.5703125" style="3" bestFit="1" customWidth="1"/>
    <col min="14" max="14" width="6.140625" style="3" bestFit="1" customWidth="1"/>
    <col min="15" max="15" width="10.28515625" style="3" bestFit="1" customWidth="1"/>
    <col min="16" max="16" width="8.7109375" style="3" bestFit="1" customWidth="1"/>
    <col min="17" max="17" width="12.5703125" style="3" bestFit="1" customWidth="1"/>
    <col min="18" max="18" width="6.140625" style="3" bestFit="1" customWidth="1"/>
    <col min="19" max="19" width="10.28515625" style="3" bestFit="1" customWidth="1"/>
    <col min="20" max="20" width="8.7109375" style="3" bestFit="1" customWidth="1"/>
    <col min="21" max="21" width="12.5703125" style="3" bestFit="1" customWidth="1"/>
    <col min="22" max="22" width="5.140625" style="3" customWidth="1"/>
    <col min="23" max="16384" width="11.42578125" style="3"/>
  </cols>
  <sheetData>
    <row r="1" spans="1:23" ht="13.5" thickBot="1">
      <c r="A1" s="1098"/>
      <c r="B1" s="1098"/>
      <c r="C1" s="1098"/>
      <c r="D1" s="1098"/>
      <c r="E1" s="1098"/>
      <c r="F1" s="1098"/>
      <c r="G1" s="1098"/>
      <c r="H1" s="1098"/>
      <c r="I1" s="1098"/>
      <c r="J1" s="1098"/>
      <c r="K1" s="1098"/>
      <c r="L1" s="1098"/>
      <c r="M1" s="1098"/>
      <c r="N1" s="1098"/>
      <c r="O1" s="1098"/>
      <c r="P1" s="1098"/>
      <c r="Q1" s="1098"/>
      <c r="R1" s="1098"/>
      <c r="S1" s="1098"/>
      <c r="T1" s="1098"/>
      <c r="U1" s="1098"/>
      <c r="V1" s="1099" t="s">
        <v>491</v>
      </c>
      <c r="W1" s="140"/>
    </row>
    <row r="2" spans="1:23" ht="21" customHeight="1">
      <c r="A2" s="319" t="s">
        <v>412</v>
      </c>
      <c r="B2" s="319"/>
      <c r="C2" s="319"/>
      <c r="D2" s="319"/>
      <c r="E2" s="319"/>
      <c r="F2" s="305"/>
      <c r="G2" s="305"/>
      <c r="H2" s="305"/>
      <c r="I2" s="305"/>
      <c r="J2" s="305"/>
      <c r="K2" s="305"/>
      <c r="L2" s="305"/>
      <c r="M2" s="305"/>
    </row>
    <row r="3" spans="1:23">
      <c r="A3" s="141"/>
      <c r="B3" s="141"/>
      <c r="C3" s="141"/>
      <c r="D3" s="141"/>
      <c r="E3" s="141"/>
      <c r="F3" s="141"/>
      <c r="G3" s="141"/>
      <c r="H3" s="141"/>
      <c r="I3" s="141"/>
      <c r="J3" s="141"/>
      <c r="K3" s="141"/>
      <c r="L3" s="141"/>
      <c r="M3" s="141"/>
    </row>
    <row r="4" spans="1:23">
      <c r="A4" s="141"/>
      <c r="B4" s="1260" t="s">
        <v>5</v>
      </c>
      <c r="C4" s="1261"/>
      <c r="D4" s="1261"/>
      <c r="E4" s="1261"/>
      <c r="F4" s="1260" t="s">
        <v>6</v>
      </c>
      <c r="G4" s="1261"/>
      <c r="H4" s="1261"/>
      <c r="I4" s="1261"/>
      <c r="J4" s="1260" t="s">
        <v>7</v>
      </c>
      <c r="K4" s="1261"/>
      <c r="L4" s="1261"/>
      <c r="M4" s="1262"/>
      <c r="N4" s="1260" t="s">
        <v>10</v>
      </c>
      <c r="O4" s="1261"/>
      <c r="P4" s="1261"/>
      <c r="Q4" s="1262"/>
      <c r="R4" s="1260" t="s">
        <v>100</v>
      </c>
      <c r="S4" s="1261"/>
      <c r="T4" s="1261"/>
      <c r="U4" s="1262"/>
    </row>
    <row r="5" spans="1:23">
      <c r="A5" s="438" t="s">
        <v>118</v>
      </c>
      <c r="B5" s="169" t="s">
        <v>5</v>
      </c>
      <c r="C5" s="169" t="s">
        <v>115</v>
      </c>
      <c r="D5" s="169" t="s">
        <v>110</v>
      </c>
      <c r="E5" s="169" t="s">
        <v>111</v>
      </c>
      <c r="F5" s="169" t="s">
        <v>5</v>
      </c>
      <c r="G5" s="169" t="s">
        <v>115</v>
      </c>
      <c r="H5" s="169" t="s">
        <v>110</v>
      </c>
      <c r="I5" s="169" t="s">
        <v>111</v>
      </c>
      <c r="J5" s="169" t="s">
        <v>5</v>
      </c>
      <c r="K5" s="169" t="s">
        <v>115</v>
      </c>
      <c r="L5" s="169" t="s">
        <v>110</v>
      </c>
      <c r="M5" s="169" t="s">
        <v>111</v>
      </c>
      <c r="N5" s="186" t="s">
        <v>5</v>
      </c>
      <c r="O5" s="186" t="s">
        <v>115</v>
      </c>
      <c r="P5" s="186" t="s">
        <v>110</v>
      </c>
      <c r="Q5" s="186" t="s">
        <v>111</v>
      </c>
      <c r="R5" s="186" t="s">
        <v>5</v>
      </c>
      <c r="S5" s="186" t="s">
        <v>115</v>
      </c>
      <c r="T5" s="186" t="s">
        <v>110</v>
      </c>
      <c r="U5" s="186" t="s">
        <v>111</v>
      </c>
    </row>
    <row r="6" spans="1:23" ht="5.25" customHeight="1">
      <c r="A6" s="171"/>
      <c r="B6" s="170"/>
      <c r="C6" s="171"/>
      <c r="D6" s="171"/>
      <c r="E6" s="171"/>
      <c r="F6" s="170"/>
      <c r="G6" s="171"/>
      <c r="H6" s="171"/>
      <c r="I6" s="171"/>
      <c r="J6" s="170"/>
      <c r="K6" s="171"/>
      <c r="L6" s="171"/>
      <c r="M6" s="171"/>
      <c r="N6" s="184"/>
      <c r="O6" s="229"/>
      <c r="P6" s="229"/>
      <c r="Q6" s="229"/>
      <c r="R6" s="184"/>
      <c r="S6" s="229"/>
      <c r="T6" s="229"/>
      <c r="U6" s="229"/>
      <c r="V6" s="4"/>
    </row>
    <row r="7" spans="1:23">
      <c r="A7" s="455" t="s">
        <v>2</v>
      </c>
      <c r="B7" s="431">
        <f>+F7+J7+N7+R7</f>
        <v>13617</v>
      </c>
      <c r="C7" s="431">
        <f>+G7+K7+O7</f>
        <v>2176</v>
      </c>
      <c r="D7" s="431">
        <f>+H7+L7+P7+T7</f>
        <v>3228</v>
      </c>
      <c r="E7" s="431">
        <f>+I7+M7+Q7</f>
        <v>8213</v>
      </c>
      <c r="F7" s="431">
        <f>+G7+H7+I7</f>
        <v>8660</v>
      </c>
      <c r="G7" s="390">
        <f>SUM(G9:G15)</f>
        <v>1915</v>
      </c>
      <c r="H7" s="390">
        <f t="shared" ref="H7:I7" si="0">SUM(H9:H15)</f>
        <v>1705</v>
      </c>
      <c r="I7" s="390">
        <f t="shared" si="0"/>
        <v>5040</v>
      </c>
      <c r="J7" s="431">
        <f>+K7+L7+M7</f>
        <v>3340</v>
      </c>
      <c r="K7" s="390">
        <f>SUM(K9:K15)</f>
        <v>254</v>
      </c>
      <c r="L7" s="390">
        <f t="shared" ref="L7:M7" si="1">SUM(L9:L15)</f>
        <v>1417</v>
      </c>
      <c r="M7" s="390">
        <f t="shared" si="1"/>
        <v>1669</v>
      </c>
      <c r="N7" s="431">
        <f>+O7+P7+Q7</f>
        <v>1585</v>
      </c>
      <c r="O7" s="390">
        <v>7</v>
      </c>
      <c r="P7" s="390">
        <v>74</v>
      </c>
      <c r="Q7" s="390">
        <v>1504</v>
      </c>
      <c r="R7" s="431">
        <f>+T7</f>
        <v>32</v>
      </c>
      <c r="S7" s="431" t="s">
        <v>9</v>
      </c>
      <c r="T7" s="390">
        <v>32</v>
      </c>
      <c r="U7" s="431" t="s">
        <v>9</v>
      </c>
      <c r="V7" s="444"/>
    </row>
    <row r="8" spans="1:23" ht="4.5" customHeight="1">
      <c r="A8" s="315"/>
      <c r="B8" s="342"/>
      <c r="C8" s="342"/>
      <c r="D8" s="342"/>
      <c r="E8" s="342"/>
      <c r="F8" s="342"/>
      <c r="G8" s="342"/>
      <c r="H8" s="342"/>
      <c r="I8" s="342"/>
      <c r="J8" s="443"/>
      <c r="K8" s="342"/>
      <c r="L8" s="342"/>
      <c r="M8" s="342"/>
      <c r="N8" s="342"/>
      <c r="O8" s="342"/>
      <c r="P8" s="342"/>
      <c r="Q8" s="342"/>
      <c r="R8" s="342"/>
      <c r="S8" s="342"/>
      <c r="T8" s="424"/>
      <c r="U8" s="342"/>
      <c r="V8" s="444"/>
    </row>
    <row r="9" spans="1:23">
      <c r="A9" s="328" t="s">
        <v>119</v>
      </c>
      <c r="B9" s="448">
        <f t="shared" ref="B9:E11" si="2">+F9+J9</f>
        <v>1031</v>
      </c>
      <c r="C9" s="904">
        <f t="shared" si="2"/>
        <v>361</v>
      </c>
      <c r="D9" s="904">
        <f t="shared" si="2"/>
        <v>408</v>
      </c>
      <c r="E9" s="449">
        <f t="shared" si="2"/>
        <v>262</v>
      </c>
      <c r="F9" s="446">
        <f t="shared" ref="F9:F15" si="3">+G9+H9+I9</f>
        <v>716</v>
      </c>
      <c r="G9" s="425">
        <v>357</v>
      </c>
      <c r="H9" s="425">
        <v>157</v>
      </c>
      <c r="I9" s="329">
        <v>202</v>
      </c>
      <c r="J9" s="452">
        <f>+K9+L9+M9</f>
        <v>315</v>
      </c>
      <c r="K9" s="425">
        <v>4</v>
      </c>
      <c r="L9" s="425">
        <v>251</v>
      </c>
      <c r="M9" s="416">
        <v>60</v>
      </c>
      <c r="N9" s="446" t="s">
        <v>9</v>
      </c>
      <c r="O9" s="903" t="s">
        <v>9</v>
      </c>
      <c r="P9" s="903" t="s">
        <v>9</v>
      </c>
      <c r="Q9" s="900" t="s">
        <v>9</v>
      </c>
      <c r="R9" s="452" t="s">
        <v>9</v>
      </c>
      <c r="S9" s="425" t="s">
        <v>9</v>
      </c>
      <c r="T9" s="900" t="s">
        <v>9</v>
      </c>
      <c r="U9" s="425" t="s">
        <v>9</v>
      </c>
      <c r="V9" s="444"/>
    </row>
    <row r="10" spans="1:23">
      <c r="A10" s="330" t="s">
        <v>120</v>
      </c>
      <c r="B10" s="423">
        <f t="shared" si="2"/>
        <v>1410</v>
      </c>
      <c r="C10" s="905">
        <f t="shared" si="2"/>
        <v>289</v>
      </c>
      <c r="D10" s="905">
        <f t="shared" si="2"/>
        <v>417</v>
      </c>
      <c r="E10" s="450">
        <f t="shared" si="2"/>
        <v>704</v>
      </c>
      <c r="F10" s="445">
        <f t="shared" si="3"/>
        <v>1274</v>
      </c>
      <c r="G10" s="409">
        <v>266</v>
      </c>
      <c r="H10" s="409">
        <v>374</v>
      </c>
      <c r="I10" s="331">
        <v>634</v>
      </c>
      <c r="J10" s="453">
        <f>+K10+L10+M10</f>
        <v>136</v>
      </c>
      <c r="K10" s="409">
        <v>23</v>
      </c>
      <c r="L10" s="409">
        <v>43</v>
      </c>
      <c r="M10" s="332">
        <v>70</v>
      </c>
      <c r="N10" s="445" t="s">
        <v>9</v>
      </c>
      <c r="O10" s="902" t="s">
        <v>9</v>
      </c>
      <c r="P10" s="902" t="s">
        <v>9</v>
      </c>
      <c r="Q10" s="91" t="s">
        <v>9</v>
      </c>
      <c r="R10" s="453" t="s">
        <v>9</v>
      </c>
      <c r="S10" s="409" t="s">
        <v>9</v>
      </c>
      <c r="T10" s="91" t="s">
        <v>9</v>
      </c>
      <c r="U10" s="409" t="s">
        <v>9</v>
      </c>
      <c r="V10" s="444"/>
    </row>
    <row r="11" spans="1:23">
      <c r="A11" s="330" t="s">
        <v>121</v>
      </c>
      <c r="B11" s="423">
        <f t="shared" si="2"/>
        <v>2016</v>
      </c>
      <c r="C11" s="905">
        <f t="shared" si="2"/>
        <v>445</v>
      </c>
      <c r="D11" s="905">
        <f t="shared" si="2"/>
        <v>522</v>
      </c>
      <c r="E11" s="450">
        <f t="shared" si="2"/>
        <v>1049</v>
      </c>
      <c r="F11" s="445">
        <f t="shared" si="3"/>
        <v>1733</v>
      </c>
      <c r="G11" s="409">
        <v>431</v>
      </c>
      <c r="H11" s="409">
        <v>417</v>
      </c>
      <c r="I11" s="331">
        <v>885</v>
      </c>
      <c r="J11" s="453">
        <f>+K11+L11+M11</f>
        <v>283</v>
      </c>
      <c r="K11" s="409">
        <v>14</v>
      </c>
      <c r="L11" s="409">
        <v>105</v>
      </c>
      <c r="M11" s="332">
        <v>164</v>
      </c>
      <c r="N11" s="445" t="s">
        <v>9</v>
      </c>
      <c r="O11" s="902" t="s">
        <v>9</v>
      </c>
      <c r="P11" s="902" t="s">
        <v>9</v>
      </c>
      <c r="Q11" s="91" t="s">
        <v>9</v>
      </c>
      <c r="R11" s="453" t="s">
        <v>9</v>
      </c>
      <c r="S11" s="409" t="s">
        <v>9</v>
      </c>
      <c r="T11" s="91" t="s">
        <v>9</v>
      </c>
      <c r="U11" s="409" t="s">
        <v>9</v>
      </c>
      <c r="V11" s="444"/>
    </row>
    <row r="12" spans="1:23">
      <c r="A12" s="330" t="s">
        <v>122</v>
      </c>
      <c r="B12" s="423">
        <f>+F12+J12+N12+R12</f>
        <v>8014</v>
      </c>
      <c r="C12" s="905">
        <f>+G12+K12+O12</f>
        <v>902</v>
      </c>
      <c r="D12" s="905">
        <f>+H12+L12+P12+T12</f>
        <v>1720</v>
      </c>
      <c r="E12" s="450">
        <f>+I12+M12+Q12</f>
        <v>5392</v>
      </c>
      <c r="F12" s="445">
        <f t="shared" si="3"/>
        <v>3844</v>
      </c>
      <c r="G12" s="409">
        <v>682</v>
      </c>
      <c r="H12" s="409">
        <v>606</v>
      </c>
      <c r="I12" s="331">
        <v>2556</v>
      </c>
      <c r="J12" s="453">
        <f>+K12+L12+M12</f>
        <v>2553</v>
      </c>
      <c r="K12" s="409">
        <v>213</v>
      </c>
      <c r="L12" s="409">
        <f>1040-32</f>
        <v>1008</v>
      </c>
      <c r="M12" s="332">
        <v>1332</v>
      </c>
      <c r="N12" s="445">
        <f>+O12+P12+Q12</f>
        <v>1585</v>
      </c>
      <c r="O12" s="409">
        <v>7</v>
      </c>
      <c r="P12" s="409">
        <v>74</v>
      </c>
      <c r="Q12" s="331">
        <v>1504</v>
      </c>
      <c r="R12" s="453">
        <f>+T12</f>
        <v>32</v>
      </c>
      <c r="S12" s="901" t="s">
        <v>9</v>
      </c>
      <c r="T12" s="331">
        <v>32</v>
      </c>
      <c r="U12" s="902" t="s">
        <v>9</v>
      </c>
      <c r="V12" s="444"/>
    </row>
    <row r="13" spans="1:23">
      <c r="A13" s="330" t="s">
        <v>123</v>
      </c>
      <c r="B13" s="423">
        <f>+F13+J13</f>
        <v>320</v>
      </c>
      <c r="C13" s="905">
        <f>+G13</f>
        <v>38</v>
      </c>
      <c r="D13" s="905">
        <f>+H13</f>
        <v>42</v>
      </c>
      <c r="E13" s="450">
        <f>+I13+M13</f>
        <v>240</v>
      </c>
      <c r="F13" s="445">
        <f t="shared" si="3"/>
        <v>288</v>
      </c>
      <c r="G13" s="409">
        <v>38</v>
      </c>
      <c r="H13" s="409">
        <v>42</v>
      </c>
      <c r="I13" s="331">
        <v>208</v>
      </c>
      <c r="J13" s="453">
        <f>+M13</f>
        <v>32</v>
      </c>
      <c r="K13" s="426" t="s">
        <v>9</v>
      </c>
      <c r="L13" s="426" t="s">
        <v>9</v>
      </c>
      <c r="M13" s="332">
        <v>32</v>
      </c>
      <c r="N13" s="445" t="s">
        <v>9</v>
      </c>
      <c r="O13" s="902" t="s">
        <v>9</v>
      </c>
      <c r="P13" s="902" t="s">
        <v>9</v>
      </c>
      <c r="Q13" s="91" t="s">
        <v>9</v>
      </c>
      <c r="R13" s="453" t="s">
        <v>9</v>
      </c>
      <c r="S13" s="409" t="s">
        <v>9</v>
      </c>
      <c r="T13" s="91" t="s">
        <v>9</v>
      </c>
      <c r="U13" s="409" t="s">
        <v>9</v>
      </c>
      <c r="V13" s="444"/>
    </row>
    <row r="14" spans="1:23">
      <c r="A14" s="330" t="s">
        <v>124</v>
      </c>
      <c r="B14" s="423">
        <f>+F14+J14</f>
        <v>627</v>
      </c>
      <c r="C14" s="905">
        <f>+G14</f>
        <v>104</v>
      </c>
      <c r="D14" s="905">
        <f>+H14+L14</f>
        <v>57</v>
      </c>
      <c r="E14" s="450">
        <f>+I14+M14</f>
        <v>466</v>
      </c>
      <c r="F14" s="445">
        <f t="shared" si="3"/>
        <v>606</v>
      </c>
      <c r="G14" s="409">
        <v>104</v>
      </c>
      <c r="H14" s="409">
        <v>47</v>
      </c>
      <c r="I14" s="331">
        <v>455</v>
      </c>
      <c r="J14" s="453">
        <f>+L14+M14</f>
        <v>21</v>
      </c>
      <c r="K14" s="426" t="s">
        <v>9</v>
      </c>
      <c r="L14" s="409">
        <v>10</v>
      </c>
      <c r="M14" s="332">
        <v>11</v>
      </c>
      <c r="N14" s="445" t="s">
        <v>9</v>
      </c>
      <c r="O14" s="902" t="s">
        <v>9</v>
      </c>
      <c r="P14" s="902" t="s">
        <v>9</v>
      </c>
      <c r="Q14" s="91" t="s">
        <v>9</v>
      </c>
      <c r="R14" s="453" t="s">
        <v>9</v>
      </c>
      <c r="S14" s="409" t="s">
        <v>9</v>
      </c>
      <c r="T14" s="91" t="s">
        <v>9</v>
      </c>
      <c r="U14" s="409" t="s">
        <v>9</v>
      </c>
      <c r="V14" s="444"/>
    </row>
    <row r="15" spans="1:23">
      <c r="A15" s="333" t="s">
        <v>125</v>
      </c>
      <c r="B15" s="428">
        <f>+F15</f>
        <v>199</v>
      </c>
      <c r="C15" s="906">
        <f>+G15</f>
        <v>37</v>
      </c>
      <c r="D15" s="906">
        <f>+H15</f>
        <v>62</v>
      </c>
      <c r="E15" s="451">
        <f>+I15</f>
        <v>100</v>
      </c>
      <c r="F15" s="447">
        <f t="shared" si="3"/>
        <v>199</v>
      </c>
      <c r="G15" s="427">
        <v>37</v>
      </c>
      <c r="H15" s="427">
        <v>62</v>
      </c>
      <c r="I15" s="334">
        <v>100</v>
      </c>
      <c r="J15" s="454" t="s">
        <v>9</v>
      </c>
      <c r="K15" s="886" t="s">
        <v>9</v>
      </c>
      <c r="L15" s="886" t="s">
        <v>9</v>
      </c>
      <c r="M15" s="889" t="s">
        <v>9</v>
      </c>
      <c r="N15" s="447" t="s">
        <v>9</v>
      </c>
      <c r="O15" s="886" t="s">
        <v>9</v>
      </c>
      <c r="P15" s="886" t="s">
        <v>9</v>
      </c>
      <c r="Q15" s="887" t="s">
        <v>9</v>
      </c>
      <c r="R15" s="454" t="s">
        <v>9</v>
      </c>
      <c r="S15" s="427" t="s">
        <v>9</v>
      </c>
      <c r="T15" s="887" t="s">
        <v>9</v>
      </c>
      <c r="U15" s="427" t="s">
        <v>9</v>
      </c>
      <c r="V15" s="444"/>
    </row>
    <row r="16" spans="1:23">
      <c r="A16" s="141"/>
      <c r="B16" s="229"/>
      <c r="C16" s="229"/>
      <c r="D16" s="229"/>
      <c r="E16" s="229"/>
      <c r="F16" s="229"/>
      <c r="G16" s="229"/>
      <c r="H16" s="229"/>
      <c r="I16" s="229"/>
      <c r="J16" s="229"/>
      <c r="K16" s="229"/>
      <c r="L16" s="229"/>
      <c r="M16" s="229"/>
    </row>
    <row r="17" spans="1:13">
      <c r="A17" s="10" t="s">
        <v>11</v>
      </c>
      <c r="J17" s="229"/>
      <c r="K17" s="229"/>
      <c r="L17" s="229"/>
      <c r="M17" s="229"/>
    </row>
  </sheetData>
  <mergeCells count="5">
    <mergeCell ref="B4:E4"/>
    <mergeCell ref="F4:I4"/>
    <mergeCell ref="J4:M4"/>
    <mergeCell ref="N4:Q4"/>
    <mergeCell ref="R4:U4"/>
  </mergeCells>
  <pageMargins left="0.19685039370078741" right="0.17" top="0.74803149606299213" bottom="0.89" header="0.31496062992125984" footer="0.31496062992125984"/>
  <pageSetup paperSize="9" scale="70" orientation="landscape" verticalDpi="200" r:id="rId1"/>
  <headerFooter>
    <oddFooter>&amp;C&amp;G</oddFooter>
  </headerFooter>
  <legacyDrawingHF r:id="rId2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</sheetPr>
  <dimension ref="A1:W29"/>
  <sheetViews>
    <sheetView workbookViewId="0"/>
  </sheetViews>
  <sheetFormatPr baseColWidth="10" defaultColWidth="11.42578125" defaultRowHeight="12.75"/>
  <cols>
    <col min="1" max="16384" width="11.42578125" style="3"/>
  </cols>
  <sheetData>
    <row r="1" spans="1:23" ht="13.5" thickBot="1">
      <c r="A1" s="1098"/>
      <c r="B1" s="1098"/>
      <c r="C1" s="1098"/>
      <c r="D1" s="1098"/>
      <c r="E1" s="1098"/>
      <c r="F1" s="1098"/>
      <c r="G1" s="1098"/>
      <c r="H1" s="1098"/>
      <c r="I1" s="1098"/>
      <c r="J1" s="1098"/>
      <c r="K1" s="1098"/>
      <c r="L1" s="1099" t="s">
        <v>491</v>
      </c>
      <c r="M1" s="140"/>
      <c r="N1" s="140"/>
      <c r="O1" s="140"/>
      <c r="P1" s="140"/>
      <c r="Q1" s="140"/>
      <c r="R1" s="140"/>
      <c r="S1" s="140"/>
      <c r="T1" s="140"/>
      <c r="U1" s="140"/>
      <c r="V1" s="140"/>
      <c r="W1" s="140"/>
    </row>
    <row r="2" spans="1:23" ht="21" customHeight="1">
      <c r="A2" s="335" t="s">
        <v>415</v>
      </c>
      <c r="B2" s="907"/>
      <c r="C2" s="907"/>
      <c r="D2" s="907"/>
      <c r="E2" s="907"/>
      <c r="F2" s="907"/>
      <c r="G2" s="907"/>
      <c r="H2" s="907"/>
      <c r="I2" s="907"/>
      <c r="J2" s="907"/>
      <c r="K2" s="137"/>
    </row>
    <row r="3" spans="1:23">
      <c r="A3" s="140"/>
      <c r="B3" s="140"/>
      <c r="C3" s="140"/>
      <c r="D3" s="140"/>
      <c r="E3" s="140"/>
      <c r="F3" s="140"/>
      <c r="G3" s="140"/>
      <c r="H3" s="140"/>
      <c r="I3" s="140"/>
      <c r="J3" s="140"/>
      <c r="K3" s="140"/>
    </row>
    <row r="4" spans="1:23">
      <c r="A4" s="140"/>
      <c r="B4" s="159"/>
      <c r="C4" s="159"/>
      <c r="D4" s="159"/>
      <c r="E4" s="159"/>
      <c r="F4" s="159"/>
      <c r="G4" s="140"/>
      <c r="H4" s="140"/>
      <c r="I4" s="140"/>
      <c r="J4" s="140"/>
      <c r="K4" s="140"/>
    </row>
    <row r="5" spans="1:23" ht="14.25">
      <c r="A5" s="140"/>
      <c r="B5" s="159"/>
      <c r="C5" s="146"/>
      <c r="D5" s="312"/>
      <c r="E5" s="146"/>
      <c r="F5" s="171"/>
      <c r="G5" s="140"/>
      <c r="H5" s="146"/>
      <c r="I5" s="146"/>
      <c r="J5" s="140"/>
      <c r="K5" s="187"/>
    </row>
    <row r="6" spans="1:23" ht="14.25">
      <c r="A6" s="140"/>
      <c r="B6" s="189"/>
      <c r="C6" s="230"/>
      <c r="D6" s="230"/>
      <c r="E6" s="230"/>
      <c r="F6" s="294"/>
      <c r="G6" s="140"/>
      <c r="H6" s="189"/>
      <c r="I6" s="189"/>
      <c r="J6" s="140"/>
      <c r="K6" s="187"/>
    </row>
    <row r="7" spans="1:23" ht="15">
      <c r="A7" s="140"/>
      <c r="B7" s="189"/>
      <c r="C7" s="230"/>
      <c r="D7" s="230"/>
      <c r="E7" s="230"/>
      <c r="F7" s="294"/>
      <c r="G7" s="140"/>
      <c r="H7" s="191"/>
      <c r="I7" s="191"/>
      <c r="J7" s="140"/>
      <c r="K7" s="190"/>
    </row>
    <row r="8" spans="1:23" ht="14.25">
      <c r="A8" s="140"/>
      <c r="B8" s="189"/>
      <c r="C8" s="230"/>
      <c r="D8" s="230"/>
      <c r="E8" s="230"/>
      <c r="F8" s="294"/>
      <c r="G8" s="140"/>
      <c r="H8" s="193"/>
      <c r="I8" s="193"/>
      <c r="J8" s="140"/>
      <c r="K8" s="187"/>
    </row>
    <row r="9" spans="1:23" ht="13.5">
      <c r="A9" s="140"/>
      <c r="B9" s="189"/>
      <c r="C9" s="230"/>
      <c r="D9" s="230"/>
      <c r="E9" s="230"/>
      <c r="F9" s="294"/>
      <c r="G9" s="140"/>
      <c r="H9" s="194"/>
      <c r="I9" s="194"/>
      <c r="J9" s="140"/>
      <c r="K9" s="195"/>
    </row>
    <row r="10" spans="1:23" ht="13.5">
      <c r="A10" s="140"/>
      <c r="B10" s="189"/>
      <c r="C10" s="230"/>
      <c r="D10" s="230"/>
      <c r="E10" s="230"/>
      <c r="F10" s="294"/>
      <c r="G10" s="140"/>
      <c r="H10" s="194"/>
      <c r="I10" s="194"/>
      <c r="J10" s="140"/>
      <c r="K10" s="195"/>
    </row>
    <row r="11" spans="1:23" ht="13.5">
      <c r="A11" s="140"/>
      <c r="B11" s="189"/>
      <c r="C11" s="230"/>
      <c r="D11" s="230"/>
      <c r="E11" s="230"/>
      <c r="F11" s="294"/>
      <c r="G11" s="140"/>
      <c r="H11" s="194"/>
      <c r="I11" s="194"/>
      <c r="J11" s="140"/>
      <c r="K11" s="195"/>
    </row>
    <row r="12" spans="1:23" ht="13.5">
      <c r="A12" s="140"/>
      <c r="B12" s="189"/>
      <c r="C12" s="230"/>
      <c r="D12" s="230"/>
      <c r="E12" s="230"/>
      <c r="F12" s="294"/>
      <c r="G12" s="140"/>
      <c r="H12" s="194"/>
      <c r="I12" s="194"/>
      <c r="J12" s="140"/>
      <c r="K12" s="195"/>
    </row>
    <row r="13" spans="1:23" ht="13.5">
      <c r="A13" s="140"/>
      <c r="B13" s="159"/>
      <c r="C13" s="159"/>
      <c r="D13" s="159"/>
      <c r="E13" s="159"/>
      <c r="F13" s="159"/>
      <c r="G13" s="140"/>
      <c r="H13" s="198"/>
      <c r="I13" s="198"/>
      <c r="J13" s="140"/>
      <c r="K13" s="195"/>
    </row>
    <row r="14" spans="1:23" ht="13.5">
      <c r="A14" s="140"/>
      <c r="B14" s="159"/>
      <c r="C14" s="159"/>
      <c r="D14" s="159"/>
      <c r="E14" s="159"/>
      <c r="F14" s="159"/>
      <c r="G14" s="140"/>
      <c r="H14" s="194"/>
      <c r="I14" s="194"/>
      <c r="J14" s="140"/>
      <c r="K14" s="195"/>
    </row>
    <row r="15" spans="1:23" ht="13.5">
      <c r="A15" s="140"/>
      <c r="B15" s="159"/>
      <c r="C15" s="159"/>
      <c r="D15" s="159"/>
      <c r="E15" s="159"/>
      <c r="F15" s="159"/>
      <c r="G15" s="140"/>
      <c r="H15" s="194"/>
      <c r="I15" s="194"/>
      <c r="J15" s="140"/>
      <c r="K15" s="195"/>
    </row>
    <row r="16" spans="1:23">
      <c r="A16" s="140"/>
      <c r="B16" s="140"/>
      <c r="C16" s="140"/>
      <c r="D16" s="140"/>
      <c r="E16" s="140"/>
      <c r="F16" s="140"/>
      <c r="G16" s="140"/>
      <c r="H16" s="140"/>
      <c r="I16" s="140"/>
      <c r="J16" s="140"/>
      <c r="K16" s="159"/>
    </row>
    <row r="17" spans="1:11">
      <c r="A17" s="140"/>
      <c r="B17" s="140"/>
      <c r="C17" s="140"/>
      <c r="D17" s="140"/>
      <c r="E17" s="140"/>
      <c r="F17" s="140"/>
      <c r="G17" s="140"/>
      <c r="H17" s="140"/>
      <c r="I17" s="140"/>
      <c r="J17" s="140"/>
      <c r="K17" s="140"/>
    </row>
    <row r="18" spans="1:11">
      <c r="A18" s="140"/>
      <c r="B18" s="140"/>
      <c r="C18" s="140"/>
      <c r="D18" s="140"/>
      <c r="E18" s="140"/>
      <c r="F18" s="140"/>
      <c r="G18" s="140"/>
      <c r="H18" s="140"/>
      <c r="I18" s="140"/>
      <c r="J18" s="140"/>
      <c r="K18" s="140"/>
    </row>
    <row r="19" spans="1:11">
      <c r="A19" s="140"/>
      <c r="B19" s="140"/>
      <c r="C19" s="140"/>
      <c r="D19" s="140"/>
      <c r="E19" s="140"/>
      <c r="F19" s="140"/>
      <c r="G19" s="140"/>
      <c r="H19" s="140"/>
      <c r="I19" s="140"/>
      <c r="J19" s="140"/>
      <c r="K19" s="140"/>
    </row>
    <row r="20" spans="1:11">
      <c r="A20" s="140"/>
      <c r="B20" s="140"/>
      <c r="C20" s="140"/>
      <c r="D20" s="140"/>
      <c r="E20" s="140"/>
      <c r="F20" s="140"/>
      <c r="G20" s="140"/>
      <c r="H20" s="140"/>
      <c r="I20" s="140"/>
      <c r="J20" s="140"/>
      <c r="K20" s="140"/>
    </row>
    <row r="21" spans="1:11">
      <c r="A21" s="140"/>
      <c r="B21" s="140"/>
      <c r="C21" s="140"/>
      <c r="D21" s="140"/>
      <c r="E21" s="140"/>
      <c r="F21" s="140"/>
      <c r="G21" s="140"/>
      <c r="H21" s="140"/>
      <c r="I21" s="140"/>
      <c r="J21" s="140"/>
      <c r="K21" s="140"/>
    </row>
    <row r="22" spans="1:11">
      <c r="A22" s="140"/>
      <c r="B22" s="140"/>
      <c r="C22" s="140"/>
      <c r="D22" s="140"/>
      <c r="E22" s="140"/>
      <c r="F22" s="140"/>
      <c r="G22" s="140"/>
      <c r="H22" s="140"/>
      <c r="I22" s="140"/>
      <c r="J22" s="140"/>
      <c r="K22" s="140"/>
    </row>
    <row r="23" spans="1:11">
      <c r="A23" s="140"/>
      <c r="B23" s="140"/>
      <c r="C23" s="140"/>
      <c r="D23" s="140"/>
      <c r="E23" s="140"/>
      <c r="F23" s="140"/>
      <c r="G23" s="140"/>
      <c r="H23" s="140"/>
      <c r="I23" s="140"/>
      <c r="J23" s="140"/>
      <c r="K23" s="140"/>
    </row>
    <row r="24" spans="1:11">
      <c r="A24" s="140"/>
      <c r="B24" s="140"/>
      <c r="C24" s="140"/>
      <c r="D24" s="140"/>
      <c r="E24" s="140"/>
      <c r="F24" s="140"/>
      <c r="G24" s="140"/>
      <c r="H24" s="140"/>
      <c r="I24" s="140"/>
      <c r="J24" s="140"/>
      <c r="K24" s="140"/>
    </row>
    <row r="25" spans="1:11">
      <c r="A25" s="140"/>
      <c r="B25" s="140"/>
      <c r="C25" s="140"/>
      <c r="D25" s="140"/>
      <c r="E25" s="140"/>
      <c r="F25" s="140"/>
      <c r="G25" s="140"/>
      <c r="H25" s="140"/>
      <c r="I25" s="140"/>
      <c r="J25" s="140"/>
      <c r="K25" s="140"/>
    </row>
    <row r="26" spans="1:11">
      <c r="A26" s="140"/>
      <c r="B26" s="140"/>
      <c r="C26" s="140"/>
      <c r="D26" s="140"/>
      <c r="E26" s="140"/>
      <c r="F26" s="140"/>
      <c r="G26" s="140"/>
      <c r="H26" s="140"/>
      <c r="I26" s="140"/>
      <c r="J26" s="140"/>
      <c r="K26" s="140"/>
    </row>
    <row r="27" spans="1:11">
      <c r="A27" s="10" t="s">
        <v>11</v>
      </c>
      <c r="B27" s="140"/>
      <c r="C27" s="140"/>
      <c r="D27" s="140"/>
      <c r="E27" s="140"/>
      <c r="F27" s="140"/>
      <c r="G27" s="140"/>
      <c r="H27" s="140"/>
      <c r="I27" s="140"/>
      <c r="J27" s="140"/>
      <c r="K27" s="140"/>
    </row>
    <row r="28" spans="1:11">
      <c r="A28" s="140"/>
      <c r="B28" s="140"/>
      <c r="C28" s="140"/>
      <c r="D28" s="140"/>
      <c r="E28" s="140"/>
      <c r="F28" s="140"/>
      <c r="G28" s="140"/>
      <c r="H28" s="140"/>
      <c r="I28" s="140"/>
      <c r="J28" s="140"/>
      <c r="K28" s="140"/>
    </row>
    <row r="29" spans="1:11">
      <c r="A29" s="140"/>
      <c r="B29" s="140"/>
      <c r="C29" s="140"/>
      <c r="D29" s="140"/>
      <c r="E29" s="140"/>
      <c r="F29" s="140"/>
      <c r="G29" s="140"/>
      <c r="H29" s="140"/>
      <c r="I29" s="140"/>
      <c r="J29" s="140"/>
      <c r="K29" s="140"/>
    </row>
  </sheetData>
  <pageMargins left="0.15748031496062992" right="0.15748031496062992" top="0.74803149606299213" bottom="1.0629921259842521" header="0.31496062992125984" footer="0.31496062992125984"/>
  <pageSetup paperSize="9" orientation="landscape" verticalDpi="200" r:id="rId1"/>
  <headerFooter>
    <oddFooter>&amp;C&amp;G</oddFooter>
  </headerFooter>
  <drawing r:id="rId2"/>
  <legacyDrawingHF r:id="rId3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W45"/>
  <sheetViews>
    <sheetView workbookViewId="0"/>
  </sheetViews>
  <sheetFormatPr baseColWidth="10" defaultColWidth="11.42578125" defaultRowHeight="12.75"/>
  <cols>
    <col min="1" max="1" width="2.42578125" style="3" customWidth="1"/>
    <col min="2" max="2" width="8.7109375" style="3" customWidth="1"/>
    <col min="3" max="4" width="28.85546875" style="3" bestFit="1" customWidth="1"/>
    <col min="5" max="5" width="23.140625" style="3" customWidth="1"/>
    <col min="6" max="6" width="24.5703125" style="3" customWidth="1"/>
    <col min="7" max="7" width="14.7109375" style="3" customWidth="1"/>
    <col min="8" max="8" width="13.28515625" style="3" customWidth="1"/>
    <col min="9" max="9" width="1.42578125" style="3" customWidth="1"/>
    <col min="10" max="10" width="14.5703125" style="3" customWidth="1"/>
    <col min="11" max="11" width="12.7109375" style="3" bestFit="1" customWidth="1"/>
    <col min="12" max="16384" width="11.42578125" style="3"/>
  </cols>
  <sheetData>
    <row r="1" spans="1:23" ht="13.5" thickBot="1">
      <c r="A1" s="1098"/>
      <c r="B1" s="1098"/>
      <c r="C1" s="1098"/>
      <c r="D1" s="1098"/>
      <c r="E1" s="1098"/>
      <c r="F1" s="1098"/>
      <c r="G1" s="1098"/>
      <c r="H1" s="1098"/>
      <c r="I1" s="1098"/>
      <c r="J1" s="1098"/>
      <c r="K1" s="1098"/>
      <c r="L1" s="1099"/>
      <c r="M1" s="1099"/>
      <c r="N1" s="1099" t="s">
        <v>491</v>
      </c>
      <c r="O1" s="140"/>
      <c r="P1" s="140"/>
      <c r="Q1" s="140"/>
      <c r="R1" s="140"/>
      <c r="S1" s="140"/>
      <c r="T1" s="140"/>
      <c r="U1" s="140"/>
      <c r="V1" s="140"/>
      <c r="W1" s="140"/>
    </row>
    <row r="2" spans="1:23" ht="24" customHeight="1">
      <c r="B2" s="991" t="s">
        <v>469</v>
      </c>
    </row>
    <row r="4" spans="1:23" ht="16.5" customHeight="1">
      <c r="B4" s="1273" t="s">
        <v>167</v>
      </c>
      <c r="C4" s="1276" t="s">
        <v>460</v>
      </c>
      <c r="D4" s="1276" t="s">
        <v>488</v>
      </c>
      <c r="E4" s="1273" t="s">
        <v>461</v>
      </c>
      <c r="F4" s="1273" t="s">
        <v>462</v>
      </c>
      <c r="G4" s="1268" t="s">
        <v>487</v>
      </c>
      <c r="H4" s="1268" t="s">
        <v>463</v>
      </c>
    </row>
    <row r="5" spans="1:23">
      <c r="B5" s="1274"/>
      <c r="C5" s="1276"/>
      <c r="D5" s="1276"/>
      <c r="E5" s="1274"/>
      <c r="F5" s="1274"/>
      <c r="G5" s="1269"/>
      <c r="H5" s="1269"/>
    </row>
    <row r="6" spans="1:23">
      <c r="B6" s="1274"/>
      <c r="C6" s="1276"/>
      <c r="D6" s="1276"/>
      <c r="E6" s="1277"/>
      <c r="F6" s="1277"/>
      <c r="G6" s="1269"/>
      <c r="H6" s="1269"/>
    </row>
    <row r="7" spans="1:23">
      <c r="B7" s="1275"/>
      <c r="C7" s="973" t="s">
        <v>464</v>
      </c>
      <c r="D7" s="965" t="s">
        <v>464</v>
      </c>
      <c r="E7" s="974" t="s">
        <v>16</v>
      </c>
      <c r="F7" s="975" t="s">
        <v>16</v>
      </c>
      <c r="G7" s="1270"/>
      <c r="H7" s="1270"/>
    </row>
    <row r="8" spans="1:23" ht="6" customHeight="1">
      <c r="B8" s="370"/>
      <c r="C8" s="370"/>
      <c r="D8" s="370"/>
      <c r="E8" s="370"/>
      <c r="F8" s="370"/>
      <c r="G8" s="4"/>
      <c r="H8" s="4"/>
      <c r="I8" s="4"/>
    </row>
    <row r="9" spans="1:23" ht="14.25">
      <c r="B9" s="976">
        <v>2007</v>
      </c>
      <c r="C9" s="977">
        <v>5454</v>
      </c>
      <c r="D9" s="978">
        <v>812456</v>
      </c>
      <c r="E9" s="979">
        <f t="shared" ref="E9:E14" si="0">+C9/D9*100</f>
        <v>0.67129789182429567</v>
      </c>
      <c r="F9" s="980" t="s">
        <v>9</v>
      </c>
      <c r="G9" s="1020">
        <v>1242838</v>
      </c>
      <c r="H9" s="1000">
        <v>4389</v>
      </c>
      <c r="J9" s="1025"/>
      <c r="K9" s="285"/>
      <c r="L9" s="285"/>
    </row>
    <row r="10" spans="1:23" ht="14.25">
      <c r="B10" s="981">
        <v>2008</v>
      </c>
      <c r="C10" s="982">
        <v>7498</v>
      </c>
      <c r="D10" s="983">
        <v>1032758</v>
      </c>
      <c r="E10" s="984">
        <f t="shared" si="0"/>
        <v>0.72601713082832564</v>
      </c>
      <c r="F10" s="985">
        <f t="shared" ref="F10:F14" si="1">(+C10/C9-1)*100</f>
        <v>37.477081041437479</v>
      </c>
      <c r="G10" s="1021">
        <v>1255714</v>
      </c>
      <c r="H10" s="1001">
        <v>5971</v>
      </c>
      <c r="J10" s="1025"/>
      <c r="K10" s="285"/>
      <c r="L10" s="285"/>
    </row>
    <row r="11" spans="1:23" ht="14.25">
      <c r="B11" s="981">
        <v>2009</v>
      </c>
      <c r="C11" s="982">
        <v>10005</v>
      </c>
      <c r="D11" s="983">
        <v>1145458</v>
      </c>
      <c r="E11" s="984">
        <f t="shared" si="0"/>
        <v>0.873449746738859</v>
      </c>
      <c r="F11" s="985">
        <f t="shared" si="1"/>
        <v>33.435582822085898</v>
      </c>
      <c r="G11" s="1021">
        <v>1281917</v>
      </c>
      <c r="H11" s="1001">
        <v>7805</v>
      </c>
      <c r="J11" s="1025"/>
      <c r="K11" s="285"/>
      <c r="L11" s="285"/>
    </row>
    <row r="12" spans="1:23" ht="14.25">
      <c r="B12" s="981">
        <v>2010</v>
      </c>
      <c r="C12" s="982">
        <v>12844</v>
      </c>
      <c r="D12" s="983">
        <v>1442655</v>
      </c>
      <c r="E12" s="984">
        <f t="shared" si="0"/>
        <v>0.89030294838336255</v>
      </c>
      <c r="F12" s="985">
        <f t="shared" si="1"/>
        <v>28.375812093953034</v>
      </c>
      <c r="G12" s="1021">
        <v>1313585</v>
      </c>
      <c r="H12" s="1001">
        <v>9777</v>
      </c>
      <c r="J12" s="1025"/>
      <c r="K12" s="285"/>
      <c r="L12" s="285"/>
    </row>
    <row r="13" spans="1:23" ht="14.25">
      <c r="B13" s="981">
        <v>2011</v>
      </c>
      <c r="C13" s="982">
        <v>16938.929887909999</v>
      </c>
      <c r="D13" s="983">
        <v>1842022</v>
      </c>
      <c r="E13" s="984">
        <f t="shared" si="0"/>
        <v>0.91958347337382507</v>
      </c>
      <c r="F13" s="985">
        <f t="shared" si="1"/>
        <v>31.882045218857048</v>
      </c>
      <c r="G13" s="1021">
        <v>1406749</v>
      </c>
      <c r="H13" s="1001">
        <v>12041</v>
      </c>
      <c r="J13" s="1025"/>
      <c r="K13" s="285"/>
      <c r="L13" s="285"/>
    </row>
    <row r="14" spans="1:23" ht="14.25">
      <c r="B14" s="981">
        <v>2012</v>
      </c>
      <c r="C14" s="982">
        <v>21699</v>
      </c>
      <c r="D14" s="983">
        <v>2163241</v>
      </c>
      <c r="E14" s="984">
        <f t="shared" si="0"/>
        <v>1.003078251567902</v>
      </c>
      <c r="F14" s="985">
        <f t="shared" si="1"/>
        <v>28.101362622012239</v>
      </c>
      <c r="G14" s="1021">
        <v>1408552</v>
      </c>
      <c r="H14" s="1002">
        <v>15405</v>
      </c>
      <c r="J14" s="1024"/>
      <c r="K14" s="285"/>
      <c r="L14" s="285"/>
    </row>
    <row r="15" spans="1:23" ht="14.25">
      <c r="B15" s="981">
        <v>2013</v>
      </c>
      <c r="C15" s="982">
        <v>27577.439483999999</v>
      </c>
      <c r="D15" s="983">
        <v>2552499</v>
      </c>
      <c r="E15" s="984">
        <f>+C15/D15*100</f>
        <v>1.0804094138332669</v>
      </c>
      <c r="F15" s="985">
        <f>(+C15/C14-1)*100</f>
        <v>27.090831300981598</v>
      </c>
      <c r="G15" s="1007">
        <v>1403312</v>
      </c>
      <c r="H15" s="1003">
        <v>19651</v>
      </c>
      <c r="J15" s="1024"/>
      <c r="K15" s="285"/>
      <c r="L15" s="285"/>
    </row>
    <row r="16" spans="1:23" ht="14.25">
      <c r="B16" s="986">
        <v>2014</v>
      </c>
      <c r="C16" s="1005">
        <v>37674</v>
      </c>
      <c r="D16" s="1004">
        <v>3243974</v>
      </c>
      <c r="E16" s="1006">
        <f>+C16/D16*100</f>
        <v>1.1613533277393715</v>
      </c>
      <c r="F16" s="987">
        <f>(+C16/C15-1)*100</f>
        <v>36.611667743330088</v>
      </c>
      <c r="G16" s="1008">
        <v>1430982</v>
      </c>
      <c r="H16" s="1022">
        <v>26327</v>
      </c>
      <c r="J16" s="1024"/>
      <c r="K16" s="285"/>
    </row>
    <row r="17" spans="2:13" ht="14.25">
      <c r="B17" s="10" t="s">
        <v>62</v>
      </c>
      <c r="C17" s="988"/>
      <c r="D17" s="988"/>
      <c r="E17" s="988"/>
      <c r="F17" s="988"/>
      <c r="G17" s="9"/>
      <c r="H17" s="9"/>
      <c r="I17" s="9"/>
    </row>
    <row r="18" spans="2:13">
      <c r="B18" s="1271" t="s">
        <v>465</v>
      </c>
      <c r="C18" s="1271"/>
      <c r="D18" s="1271"/>
      <c r="E18" s="1271"/>
      <c r="F18" s="1271"/>
      <c r="G18" s="1271"/>
      <c r="H18" s="1271"/>
      <c r="I18" s="1271"/>
    </row>
    <row r="19" spans="2:13">
      <c r="B19" s="1271" t="s">
        <v>466</v>
      </c>
      <c r="C19" s="1271"/>
      <c r="D19" s="1271"/>
      <c r="E19" s="1271"/>
      <c r="F19" s="1271"/>
      <c r="G19" s="1271"/>
      <c r="H19" s="1271"/>
      <c r="I19" s="1271"/>
    </row>
    <row r="20" spans="2:13">
      <c r="B20" s="1023" t="s">
        <v>489</v>
      </c>
      <c r="C20" s="265"/>
      <c r="D20" s="266"/>
      <c r="E20" s="266"/>
      <c r="F20" s="266"/>
      <c r="G20" s="266"/>
      <c r="H20" s="266"/>
      <c r="I20" s="266"/>
    </row>
    <row r="21" spans="2:13">
      <c r="B21" s="989" t="s">
        <v>467</v>
      </c>
      <c r="C21" s="4"/>
    </row>
    <row r="22" spans="2:13">
      <c r="C22" s="4"/>
    </row>
    <row r="23" spans="2:13" ht="17.25">
      <c r="B23" s="136" t="s">
        <v>480</v>
      </c>
      <c r="C23" s="1013"/>
      <c r="D23" s="1013"/>
      <c r="E23" s="1013"/>
      <c r="F23" s="1013"/>
      <c r="G23" s="1013"/>
      <c r="H23" s="1013"/>
      <c r="I23" s="1013"/>
      <c r="J23" s="1013"/>
      <c r="K23" s="1013"/>
      <c r="L23" s="1013"/>
      <c r="M23" s="1013"/>
    </row>
    <row r="24" spans="2:13">
      <c r="B24" s="1013"/>
      <c r="C24" s="1013"/>
      <c r="D24" s="1013"/>
      <c r="E24" s="1013"/>
      <c r="F24" s="1013"/>
      <c r="G24" s="1013"/>
      <c r="H24" s="1013"/>
      <c r="I24" s="1013"/>
      <c r="J24" s="1013"/>
      <c r="K24" s="1013"/>
      <c r="L24" s="1013"/>
      <c r="M24" s="1013"/>
    </row>
    <row r="25" spans="2:13">
      <c r="B25" s="1013"/>
      <c r="C25" s="1013"/>
      <c r="D25" s="1013"/>
      <c r="E25" s="1013"/>
      <c r="F25" s="1013"/>
      <c r="G25" s="1013"/>
      <c r="H25" s="1013"/>
      <c r="I25" s="1013"/>
      <c r="J25" s="1013"/>
      <c r="K25" s="1013"/>
      <c r="L25" s="1013"/>
      <c r="M25" s="1013"/>
    </row>
    <row r="26" spans="2:13">
      <c r="B26" s="1013"/>
      <c r="C26" s="1013"/>
      <c r="D26" s="1013"/>
      <c r="E26" s="1013"/>
      <c r="F26" s="1013"/>
      <c r="G26" s="1013"/>
      <c r="H26" s="1013"/>
      <c r="I26" s="1013"/>
      <c r="J26" s="1013"/>
      <c r="K26" s="1013"/>
      <c r="L26" s="1013"/>
      <c r="M26" s="1013"/>
    </row>
    <row r="27" spans="2:13">
      <c r="B27" s="1013"/>
      <c r="C27" s="1013"/>
      <c r="D27" s="1013"/>
      <c r="E27" s="1013"/>
      <c r="F27" s="1013"/>
      <c r="G27" s="1013"/>
      <c r="H27" s="1013"/>
      <c r="I27" s="1013"/>
      <c r="J27" s="1013"/>
      <c r="K27" s="1013"/>
      <c r="L27" s="1013"/>
      <c r="M27" s="1013"/>
    </row>
    <row r="28" spans="2:13">
      <c r="B28" s="1013"/>
      <c r="C28" s="1013"/>
      <c r="D28" s="1013"/>
      <c r="E28" s="1013"/>
      <c r="F28" s="1013"/>
      <c r="G28" s="1013"/>
      <c r="H28" s="1013"/>
      <c r="I28" s="1013"/>
      <c r="J28" s="1013"/>
      <c r="K28" s="1013"/>
      <c r="L28" s="1013"/>
      <c r="M28" s="1013"/>
    </row>
    <row r="29" spans="2:13">
      <c r="B29" s="1013"/>
      <c r="C29" s="1013"/>
      <c r="D29" s="1013"/>
      <c r="E29" s="1013"/>
      <c r="F29" s="1013"/>
      <c r="G29" s="1013"/>
      <c r="H29" s="1013"/>
      <c r="I29" s="1013"/>
      <c r="J29" s="1013"/>
      <c r="K29" s="1013"/>
      <c r="L29" s="1013"/>
      <c r="M29" s="1013"/>
    </row>
    <row r="30" spans="2:13">
      <c r="B30" s="1013"/>
      <c r="C30" s="1013"/>
      <c r="D30" s="1013"/>
      <c r="E30" s="1013"/>
      <c r="F30" s="1013"/>
      <c r="G30" s="1013"/>
      <c r="H30" s="1013"/>
      <c r="I30" s="1013"/>
      <c r="J30" s="1013"/>
      <c r="K30" s="1013"/>
      <c r="L30" s="1013"/>
      <c r="M30" s="1013"/>
    </row>
    <row r="31" spans="2:13">
      <c r="B31" s="1013"/>
      <c r="C31" s="1013"/>
      <c r="D31" s="1013"/>
      <c r="E31" s="1013"/>
      <c r="F31" s="1013"/>
      <c r="G31" s="1013"/>
      <c r="H31" s="1013"/>
      <c r="I31" s="1013"/>
      <c r="J31" s="1013"/>
      <c r="K31" s="1013"/>
      <c r="L31" s="1013"/>
      <c r="M31" s="1013"/>
    </row>
    <row r="32" spans="2:13">
      <c r="B32" s="1013"/>
      <c r="C32" s="1013"/>
      <c r="D32" s="1013"/>
      <c r="E32" s="1013"/>
      <c r="F32" s="1013"/>
      <c r="G32" s="1013"/>
      <c r="H32" s="1013"/>
      <c r="I32" s="1013"/>
      <c r="J32" s="1013"/>
      <c r="K32" s="1013"/>
      <c r="L32" s="1013"/>
      <c r="M32" s="1013"/>
    </row>
    <row r="33" spans="2:13">
      <c r="B33" s="1013"/>
      <c r="C33" s="1013"/>
      <c r="D33" s="1013"/>
      <c r="E33" s="1013"/>
      <c r="F33" s="1013"/>
      <c r="G33" s="1013"/>
      <c r="H33" s="1013"/>
      <c r="I33" s="1013"/>
      <c r="J33" s="1013"/>
      <c r="K33" s="1013"/>
      <c r="L33" s="1013"/>
      <c r="M33" s="1013"/>
    </row>
    <row r="34" spans="2:13">
      <c r="B34" s="1013"/>
      <c r="C34" s="1013"/>
      <c r="D34" s="1013"/>
      <c r="E34" s="1013"/>
      <c r="F34" s="1013"/>
      <c r="G34" s="1013"/>
      <c r="H34" s="1013"/>
      <c r="I34" s="1013"/>
      <c r="J34" s="1013"/>
      <c r="K34" s="1013"/>
      <c r="L34" s="1013"/>
      <c r="M34" s="1013"/>
    </row>
    <row r="35" spans="2:13">
      <c r="B35" s="1013"/>
      <c r="C35" s="1013"/>
      <c r="D35" s="1013"/>
      <c r="E35" s="1013"/>
      <c r="F35" s="1013"/>
      <c r="G35" s="1013"/>
      <c r="H35" s="1013"/>
      <c r="I35" s="1013"/>
      <c r="J35" s="1013"/>
      <c r="K35" s="1013"/>
      <c r="L35" s="1013"/>
      <c r="M35" s="1013"/>
    </row>
    <row r="36" spans="2:13" ht="15">
      <c r="B36" s="1013"/>
      <c r="C36" s="1013"/>
      <c r="D36" s="1013"/>
      <c r="E36" s="1013"/>
      <c r="F36" s="1013"/>
      <c r="G36" s="1013"/>
      <c r="H36" s="1013"/>
      <c r="I36" s="1013"/>
      <c r="J36" s="519" t="s">
        <v>468</v>
      </c>
      <c r="K36" s="1010"/>
      <c r="L36" s="1013"/>
      <c r="M36" s="1013"/>
    </row>
    <row r="37" spans="2:13" ht="14.25">
      <c r="B37" s="1013"/>
      <c r="C37" s="1013"/>
      <c r="D37" s="1013"/>
      <c r="E37" s="1013"/>
      <c r="F37" s="1013"/>
      <c r="G37" s="1013"/>
      <c r="H37" s="1013"/>
      <c r="I37" s="1013"/>
      <c r="J37" s="1011" t="s">
        <v>479</v>
      </c>
      <c r="K37" s="1012">
        <v>4.0199999999999996</v>
      </c>
      <c r="L37" s="1013"/>
      <c r="M37" s="1013"/>
    </row>
    <row r="38" spans="2:13">
      <c r="B38" s="1013"/>
      <c r="C38" s="1013"/>
      <c r="D38" s="1013"/>
      <c r="E38" s="1013"/>
      <c r="F38" s="1013"/>
      <c r="G38" s="1013"/>
      <c r="H38" s="1272"/>
      <c r="I38" s="1272"/>
      <c r="J38" s="1013"/>
      <c r="K38" s="1013"/>
      <c r="L38" s="1013"/>
      <c r="M38" s="1013"/>
    </row>
    <row r="39" spans="2:13">
      <c r="B39" s="1013"/>
      <c r="C39" s="1013"/>
      <c r="D39" s="1013"/>
      <c r="E39" s="1013"/>
      <c r="F39" s="1013"/>
      <c r="G39" s="1013"/>
      <c r="H39" s="1014"/>
      <c r="I39" s="1009"/>
      <c r="J39" s="1013"/>
      <c r="K39" s="1013"/>
      <c r="L39" s="1013"/>
      <c r="M39" s="1013"/>
    </row>
    <row r="40" spans="2:13">
      <c r="B40" s="1013"/>
      <c r="C40" s="1013"/>
      <c r="D40" s="1013"/>
      <c r="E40" s="1013"/>
      <c r="F40" s="1013"/>
      <c r="G40" s="1013"/>
      <c r="H40" s="1013"/>
      <c r="I40" s="1013"/>
      <c r="J40" s="1013"/>
      <c r="K40" s="1013"/>
      <c r="L40" s="1013"/>
      <c r="M40" s="1013"/>
    </row>
    <row r="41" spans="2:13">
      <c r="B41" s="1013"/>
      <c r="C41" s="1013"/>
      <c r="D41" s="1013"/>
      <c r="E41" s="1013"/>
      <c r="F41" s="1013"/>
      <c r="G41" s="1013"/>
      <c r="H41" s="1013"/>
      <c r="I41" s="1013"/>
      <c r="J41" s="1013"/>
      <c r="K41" s="1013"/>
      <c r="L41" s="1013"/>
      <c r="M41" s="1013"/>
    </row>
    <row r="42" spans="2:13" ht="14.25">
      <c r="B42" s="10" t="s">
        <v>62</v>
      </c>
      <c r="C42" s="988"/>
      <c r="D42" s="988"/>
      <c r="E42" s="988"/>
      <c r="F42" s="988"/>
      <c r="G42" s="9"/>
      <c r="H42" s="9"/>
      <c r="I42" s="9"/>
      <c r="J42" s="1013"/>
      <c r="K42" s="1013"/>
      <c r="L42" s="1013"/>
      <c r="M42" s="1013"/>
    </row>
    <row r="43" spans="2:13">
      <c r="B43" s="1271" t="s">
        <v>465</v>
      </c>
      <c r="C43" s="1271"/>
      <c r="D43" s="1271"/>
      <c r="E43" s="1271"/>
      <c r="F43" s="1271"/>
      <c r="G43" s="1271"/>
      <c r="H43" s="1271"/>
      <c r="I43" s="1271"/>
      <c r="J43" s="1013"/>
      <c r="K43" s="1013"/>
      <c r="L43" s="1013"/>
      <c r="M43" s="1013"/>
    </row>
    <row r="44" spans="2:13">
      <c r="B44" s="989" t="s">
        <v>467</v>
      </c>
      <c r="C44" s="990"/>
      <c r="D44" s="990"/>
      <c r="E44" s="990"/>
      <c r="F44" s="990"/>
      <c r="G44" s="990"/>
      <c r="H44" s="990"/>
      <c r="I44" s="990"/>
      <c r="J44" s="1013"/>
      <c r="K44" s="1013"/>
      <c r="L44" s="1013"/>
      <c r="M44" s="1013"/>
    </row>
    <row r="45" spans="2:13" ht="14.25">
      <c r="C45" s="988"/>
      <c r="D45" s="988"/>
      <c r="E45" s="988"/>
      <c r="F45" s="988"/>
      <c r="G45" s="9"/>
      <c r="H45" s="9"/>
      <c r="I45" s="9"/>
    </row>
  </sheetData>
  <mergeCells count="11">
    <mergeCell ref="H4:H7"/>
    <mergeCell ref="B18:I18"/>
    <mergeCell ref="B19:I19"/>
    <mergeCell ref="H38:I38"/>
    <mergeCell ref="B43:I43"/>
    <mergeCell ref="B4:B7"/>
    <mergeCell ref="C4:C6"/>
    <mergeCell ref="D4:D6"/>
    <mergeCell ref="E4:E6"/>
    <mergeCell ref="F4:F6"/>
    <mergeCell ref="G4:G7"/>
  </mergeCells>
  <pageMargins left="0.17" right="0.17" top="0.31" bottom="0.74803149606299213" header="0.31496062992125984" footer="0.17"/>
  <pageSetup paperSize="9" scale="76" orientation="landscape" horizontalDpi="200" verticalDpi="200" r:id="rId1"/>
  <headerFooter>
    <oddFooter>&amp;C&amp;G</oddFooter>
  </headerFooter>
  <drawing r:id="rId2"/>
  <legacyDrawingHF r:id="rId3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W51"/>
  <sheetViews>
    <sheetView workbookViewId="0">
      <selection activeCell="L19" sqref="L19"/>
    </sheetView>
  </sheetViews>
  <sheetFormatPr baseColWidth="10" defaultColWidth="11.42578125" defaultRowHeight="12.75"/>
  <cols>
    <col min="1" max="1" width="3.85546875" style="3" customWidth="1"/>
    <col min="2" max="2" width="14.85546875" style="3" customWidth="1"/>
    <col min="3" max="3" width="13.7109375" style="3" bestFit="1" customWidth="1"/>
    <col min="4" max="4" width="9.28515625" style="3" customWidth="1"/>
    <col min="5" max="5" width="11.42578125" style="3"/>
    <col min="6" max="6" width="9.7109375" style="3" customWidth="1"/>
    <col min="7" max="7" width="12.7109375" style="3" bestFit="1" customWidth="1"/>
    <col min="8" max="8" width="10" style="3" customWidth="1"/>
    <col min="9" max="9" width="12.7109375" style="3" bestFit="1" customWidth="1"/>
    <col min="10" max="10" width="9" style="3" customWidth="1"/>
    <col min="11" max="11" width="12.7109375" style="3" bestFit="1" customWidth="1"/>
    <col min="12" max="12" width="8.7109375" style="3" customWidth="1"/>
    <col min="13" max="13" width="12.5703125" style="3" customWidth="1"/>
    <col min="14" max="14" width="7.42578125" style="3" customWidth="1"/>
    <col min="15" max="16384" width="11.42578125" style="3"/>
  </cols>
  <sheetData>
    <row r="1" spans="1:23" ht="13.5" thickBot="1">
      <c r="A1" s="1098"/>
      <c r="B1" s="1098"/>
      <c r="C1" s="1098"/>
      <c r="D1" s="1098"/>
      <c r="E1" s="1098"/>
      <c r="F1" s="1098"/>
      <c r="G1" s="1098"/>
      <c r="H1" s="1098"/>
      <c r="I1" s="1098"/>
      <c r="J1" s="1098"/>
      <c r="K1" s="1098"/>
      <c r="L1" s="1099"/>
      <c r="M1" s="1099"/>
      <c r="N1" s="1099"/>
      <c r="O1" s="1099" t="s">
        <v>491</v>
      </c>
      <c r="P1" s="140"/>
      <c r="Q1" s="140"/>
      <c r="R1" s="140"/>
      <c r="S1" s="140"/>
      <c r="T1" s="140"/>
      <c r="U1" s="140"/>
      <c r="V1" s="140"/>
      <c r="W1" s="140"/>
    </row>
    <row r="2" spans="1:23" ht="21.75" customHeight="1">
      <c r="B2" s="991" t="s">
        <v>481</v>
      </c>
    </row>
    <row r="4" spans="1:23" ht="15">
      <c r="B4" s="992" t="s">
        <v>2</v>
      </c>
      <c r="C4" s="1148" t="s">
        <v>470</v>
      </c>
      <c r="D4" s="1211"/>
      <c r="E4" s="1211" t="s">
        <v>471</v>
      </c>
      <c r="F4" s="1211"/>
      <c r="G4" s="1211" t="s">
        <v>472</v>
      </c>
      <c r="H4" s="1211"/>
      <c r="I4" s="1211" t="s">
        <v>473</v>
      </c>
      <c r="J4" s="1211"/>
      <c r="K4" s="1211" t="s">
        <v>474</v>
      </c>
      <c r="L4" s="1211"/>
      <c r="M4" s="1211" t="s">
        <v>475</v>
      </c>
      <c r="N4" s="1211"/>
    </row>
    <row r="5" spans="1:23" ht="15.75" thickBot="1">
      <c r="B5" s="993" t="s">
        <v>476</v>
      </c>
      <c r="C5" s="994" t="s">
        <v>477</v>
      </c>
      <c r="D5" s="995" t="s">
        <v>16</v>
      </c>
      <c r="E5" s="995" t="s">
        <v>477</v>
      </c>
      <c r="F5" s="995" t="s">
        <v>16</v>
      </c>
      <c r="G5" s="995" t="s">
        <v>477</v>
      </c>
      <c r="H5" s="995" t="s">
        <v>16</v>
      </c>
      <c r="I5" s="995" t="s">
        <v>477</v>
      </c>
      <c r="J5" s="995" t="s">
        <v>16</v>
      </c>
      <c r="K5" s="995" t="s">
        <v>477</v>
      </c>
      <c r="L5" s="995" t="s">
        <v>16</v>
      </c>
      <c r="M5" s="995" t="s">
        <v>477</v>
      </c>
      <c r="N5" s="995" t="s">
        <v>16</v>
      </c>
    </row>
    <row r="6" spans="1:23" ht="4.5" customHeight="1"/>
    <row r="7" spans="1:23">
      <c r="B7" s="996">
        <v>42090086239</v>
      </c>
      <c r="C7" s="996">
        <v>31047679177</v>
      </c>
      <c r="D7" s="1015">
        <v>0.73799999999999999</v>
      </c>
      <c r="E7" s="996">
        <v>768582277</v>
      </c>
      <c r="F7" s="1015">
        <v>1.7999999999999999E-2</v>
      </c>
      <c r="G7" s="996">
        <v>6123376498</v>
      </c>
      <c r="H7" s="1015">
        <v>0.14499999999999999</v>
      </c>
      <c r="I7" s="996">
        <v>1280363245</v>
      </c>
      <c r="J7" s="997">
        <v>0.03</v>
      </c>
      <c r="K7" s="996">
        <v>2465640814</v>
      </c>
      <c r="L7" s="1015">
        <v>5.8999999999999997E-2</v>
      </c>
      <c r="M7" s="996">
        <v>404444228</v>
      </c>
      <c r="N7" s="997">
        <v>9.5999999999999992E-3</v>
      </c>
    </row>
    <row r="9" spans="1:23">
      <c r="B9" s="998" t="s">
        <v>478</v>
      </c>
    </row>
    <row r="10" spans="1:23">
      <c r="B10" s="999" t="s">
        <v>467</v>
      </c>
    </row>
    <row r="12" spans="1:23" ht="15">
      <c r="B12" s="136" t="s">
        <v>483</v>
      </c>
    </row>
    <row r="15" spans="1:23">
      <c r="K15" s="508">
        <v>1</v>
      </c>
      <c r="L15" s="508" t="s">
        <v>475</v>
      </c>
      <c r="M15" s="675">
        <v>404444228</v>
      </c>
      <c r="N15" s="508"/>
    </row>
    <row r="16" spans="1:23">
      <c r="K16" s="508">
        <v>2</v>
      </c>
      <c r="L16" s="508" t="s">
        <v>474</v>
      </c>
      <c r="M16" s="675">
        <v>2465640814</v>
      </c>
      <c r="N16" s="508"/>
    </row>
    <row r="17" spans="2:14">
      <c r="K17" s="508">
        <v>3</v>
      </c>
      <c r="L17" s="508" t="s">
        <v>473</v>
      </c>
      <c r="M17" s="675">
        <v>1280363245</v>
      </c>
      <c r="N17" s="508"/>
    </row>
    <row r="18" spans="2:14">
      <c r="K18" s="508">
        <v>4</v>
      </c>
      <c r="L18" s="508" t="s">
        <v>482</v>
      </c>
      <c r="M18" s="675">
        <v>6123376498</v>
      </c>
      <c r="N18" s="508"/>
    </row>
    <row r="19" spans="2:14">
      <c r="K19" s="508">
        <v>5</v>
      </c>
      <c r="L19" s="508" t="s">
        <v>471</v>
      </c>
      <c r="M19" s="675">
        <v>768582277</v>
      </c>
      <c r="N19" s="508"/>
    </row>
    <row r="20" spans="2:14">
      <c r="K20" s="508">
        <v>6</v>
      </c>
      <c r="L20" s="508" t="s">
        <v>470</v>
      </c>
      <c r="M20" s="675">
        <v>31047679177</v>
      </c>
      <c r="N20" s="508"/>
    </row>
    <row r="21" spans="2:14">
      <c r="K21" s="508"/>
      <c r="L21" s="508"/>
      <c r="M21" s="508"/>
      <c r="N21" s="508"/>
    </row>
    <row r="31" spans="2:14">
      <c r="B31" s="998" t="s">
        <v>478</v>
      </c>
    </row>
    <row r="32" spans="2:14">
      <c r="B32" s="999" t="s">
        <v>467</v>
      </c>
    </row>
    <row r="37" spans="2:17">
      <c r="B37" s="509"/>
      <c r="C37" s="509"/>
      <c r="D37" s="509"/>
      <c r="E37" s="509"/>
      <c r="F37" s="509"/>
      <c r="G37" s="509"/>
      <c r="H37" s="509"/>
      <c r="I37" s="509"/>
      <c r="J37" s="509"/>
      <c r="K37" s="509"/>
      <c r="L37" s="509"/>
      <c r="M37" s="509"/>
      <c r="N37" s="509"/>
      <c r="O37" s="509"/>
      <c r="P37" s="509"/>
      <c r="Q37" s="509"/>
    </row>
    <row r="38" spans="2:17">
      <c r="B38" s="509"/>
      <c r="C38" s="509"/>
      <c r="D38" s="509"/>
      <c r="E38" s="509"/>
      <c r="F38" s="509"/>
      <c r="G38" s="509"/>
      <c r="H38" s="509"/>
      <c r="I38" s="509"/>
      <c r="J38" s="509"/>
      <c r="K38" s="509"/>
      <c r="L38" s="509"/>
      <c r="M38" s="509"/>
      <c r="N38" s="509"/>
      <c r="O38" s="509"/>
      <c r="P38" s="509"/>
      <c r="Q38" s="509"/>
    </row>
    <row r="39" spans="2:17">
      <c r="B39" s="509"/>
      <c r="C39" s="509"/>
      <c r="D39" s="509"/>
      <c r="E39" s="509"/>
      <c r="F39" s="509"/>
      <c r="G39" s="509"/>
      <c r="H39" s="509"/>
      <c r="I39" s="509"/>
      <c r="J39" s="509"/>
      <c r="K39" s="509"/>
      <c r="L39" s="509"/>
      <c r="M39" s="509"/>
      <c r="N39" s="509"/>
      <c r="O39" s="509"/>
      <c r="P39" s="509"/>
      <c r="Q39" s="509"/>
    </row>
    <row r="40" spans="2:17">
      <c r="B40" s="509"/>
      <c r="C40" s="509"/>
      <c r="D40" s="509"/>
      <c r="E40" s="509"/>
      <c r="F40" s="509"/>
      <c r="G40" s="509"/>
      <c r="H40" s="509"/>
      <c r="I40" s="509"/>
      <c r="J40" s="509"/>
      <c r="K40" s="509"/>
      <c r="L40" s="509"/>
      <c r="M40" s="509"/>
      <c r="N40" s="509"/>
      <c r="O40" s="509"/>
      <c r="P40" s="509"/>
      <c r="Q40" s="509"/>
    </row>
    <row r="41" spans="2:17">
      <c r="B41" s="509"/>
      <c r="C41" s="824"/>
      <c r="D41" s="824"/>
      <c r="E41" s="509"/>
      <c r="F41" s="824"/>
      <c r="G41" s="509"/>
      <c r="H41" s="824"/>
      <c r="I41" s="509"/>
      <c r="J41" s="824"/>
      <c r="K41" s="509"/>
      <c r="L41" s="824"/>
      <c r="M41" s="509"/>
      <c r="N41" s="824"/>
      <c r="O41" s="509"/>
      <c r="P41" s="509"/>
      <c r="Q41" s="509"/>
    </row>
    <row r="42" spans="2:17">
      <c r="B42" s="509"/>
      <c r="C42" s="824"/>
      <c r="D42" s="824"/>
      <c r="E42" s="509"/>
      <c r="F42" s="824"/>
      <c r="G42" s="509"/>
      <c r="H42" s="824"/>
      <c r="I42" s="509"/>
      <c r="J42" s="824"/>
      <c r="K42" s="509"/>
      <c r="L42" s="824"/>
      <c r="M42" s="509"/>
      <c r="N42" s="824"/>
      <c r="O42" s="509"/>
      <c r="P42" s="509"/>
      <c r="Q42" s="509"/>
    </row>
    <row r="43" spans="2:17">
      <c r="B43" s="509"/>
      <c r="C43" s="824"/>
      <c r="D43" s="824"/>
      <c r="E43" s="509"/>
      <c r="F43" s="824"/>
      <c r="G43" s="509"/>
      <c r="H43" s="824"/>
      <c r="I43" s="509"/>
      <c r="J43" s="824"/>
      <c r="K43" s="509"/>
      <c r="L43" s="824"/>
      <c r="M43" s="509"/>
      <c r="N43" s="824"/>
      <c r="O43" s="509"/>
      <c r="P43" s="509"/>
      <c r="Q43" s="509"/>
    </row>
    <row r="44" spans="2:17">
      <c r="B44" s="509"/>
      <c r="C44" s="509"/>
      <c r="D44" s="509"/>
      <c r="E44" s="509"/>
      <c r="F44" s="509"/>
      <c r="G44" s="509"/>
      <c r="H44" s="509"/>
      <c r="I44" s="509"/>
      <c r="J44" s="509"/>
      <c r="K44" s="509"/>
      <c r="L44" s="509"/>
      <c r="M44" s="509"/>
      <c r="N44" s="509"/>
      <c r="O44" s="509"/>
      <c r="P44" s="509"/>
      <c r="Q44" s="509"/>
    </row>
    <row r="45" spans="2:17">
      <c r="B45" s="509"/>
      <c r="C45" s="509"/>
      <c r="D45" s="509"/>
      <c r="E45" s="509"/>
      <c r="F45" s="509"/>
      <c r="G45" s="509"/>
      <c r="H45" s="509"/>
      <c r="I45" s="509"/>
      <c r="J45" s="509"/>
      <c r="K45" s="509"/>
      <c r="L45" s="509"/>
      <c r="M45" s="509"/>
      <c r="N45" s="509"/>
      <c r="O45" s="509"/>
      <c r="P45" s="509"/>
      <c r="Q45" s="509"/>
    </row>
    <row r="46" spans="2:17">
      <c r="B46" s="509"/>
      <c r="C46" s="509"/>
      <c r="D46" s="509"/>
      <c r="E46" s="509"/>
      <c r="F46" s="509"/>
      <c r="G46" s="509"/>
      <c r="H46" s="509"/>
      <c r="I46" s="509"/>
      <c r="J46" s="509"/>
      <c r="K46" s="509"/>
      <c r="L46" s="509"/>
      <c r="M46" s="509"/>
      <c r="N46" s="509"/>
      <c r="O46" s="509"/>
      <c r="P46" s="509"/>
      <c r="Q46" s="509"/>
    </row>
    <row r="47" spans="2:17">
      <c r="B47" s="509"/>
      <c r="C47" s="509"/>
      <c r="D47" s="509"/>
      <c r="E47" s="509"/>
      <c r="F47" s="509"/>
      <c r="G47" s="509"/>
      <c r="H47" s="509"/>
      <c r="I47" s="509"/>
      <c r="J47" s="509"/>
      <c r="K47" s="509"/>
      <c r="L47" s="509"/>
      <c r="M47" s="509"/>
      <c r="N47" s="509"/>
      <c r="O47" s="509"/>
      <c r="P47" s="509"/>
      <c r="Q47" s="509"/>
    </row>
    <row r="48" spans="2:17">
      <c r="B48" s="509"/>
      <c r="C48" s="509"/>
      <c r="D48" s="509"/>
      <c r="E48" s="509"/>
      <c r="F48" s="509"/>
      <c r="G48" s="509"/>
      <c r="H48" s="509"/>
      <c r="I48" s="509"/>
      <c r="J48" s="509"/>
      <c r="K48" s="509"/>
      <c r="L48" s="509"/>
      <c r="M48" s="509"/>
      <c r="N48" s="509"/>
      <c r="O48" s="509"/>
      <c r="P48" s="509"/>
      <c r="Q48" s="509"/>
    </row>
    <row r="49" spans="2:17">
      <c r="B49" s="509"/>
      <c r="C49" s="509"/>
      <c r="D49" s="509"/>
      <c r="E49" s="509"/>
      <c r="F49" s="509"/>
      <c r="G49" s="509"/>
      <c r="H49" s="509"/>
      <c r="I49" s="509"/>
      <c r="J49" s="509"/>
      <c r="K49" s="509"/>
      <c r="L49" s="509"/>
      <c r="M49" s="509"/>
      <c r="N49" s="509"/>
      <c r="O49" s="509"/>
      <c r="P49" s="509"/>
      <c r="Q49" s="509"/>
    </row>
    <row r="50" spans="2:17">
      <c r="B50" s="509"/>
      <c r="C50" s="509"/>
      <c r="D50" s="509"/>
      <c r="E50" s="509"/>
      <c r="F50" s="509"/>
      <c r="G50" s="509"/>
      <c r="H50" s="509"/>
      <c r="I50" s="509"/>
      <c r="J50" s="509"/>
      <c r="K50" s="509"/>
      <c r="L50" s="509"/>
      <c r="M50" s="509"/>
      <c r="N50" s="509"/>
      <c r="O50" s="509"/>
      <c r="P50" s="509"/>
      <c r="Q50" s="509"/>
    </row>
    <row r="51" spans="2:17">
      <c r="B51" s="509"/>
      <c r="C51" s="509"/>
      <c r="D51" s="509"/>
      <c r="E51" s="509"/>
      <c r="F51" s="509"/>
      <c r="G51" s="509"/>
      <c r="H51" s="509"/>
      <c r="I51" s="509"/>
      <c r="J51" s="509"/>
      <c r="K51" s="509"/>
      <c r="L51" s="509"/>
      <c r="M51" s="509"/>
      <c r="N51" s="509"/>
      <c r="O51" s="509"/>
      <c r="P51" s="509"/>
      <c r="Q51" s="509"/>
    </row>
  </sheetData>
  <sortState ref="K18:M23">
    <sortCondition ref="K18:K23"/>
  </sortState>
  <mergeCells count="6">
    <mergeCell ref="M4:N4"/>
    <mergeCell ref="C4:D4"/>
    <mergeCell ref="E4:F4"/>
    <mergeCell ref="G4:H4"/>
    <mergeCell ref="I4:J4"/>
    <mergeCell ref="K4:L4"/>
  </mergeCells>
  <pageMargins left="0.17" right="0.17" top="0.45" bottom="0.74803149606299213" header="0.31496062992125984" footer="0.31496062992125984"/>
  <pageSetup scale="95" orientation="landscape" verticalDpi="0" r:id="rId1"/>
  <headerFooter>
    <oddFooter>&amp;C&amp;G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T34"/>
  <sheetViews>
    <sheetView workbookViewId="0">
      <selection activeCell="A26" sqref="A26"/>
    </sheetView>
  </sheetViews>
  <sheetFormatPr baseColWidth="10" defaultColWidth="11.5703125" defaultRowHeight="12.75"/>
  <cols>
    <col min="1" max="1" width="1.85546875" style="3" customWidth="1"/>
    <col min="2" max="2" width="22" style="3" customWidth="1"/>
    <col min="3" max="3" width="17.140625" style="3" customWidth="1"/>
    <col min="4" max="4" width="10.28515625" style="3" customWidth="1"/>
    <col min="5" max="6" width="13.28515625" style="3" customWidth="1"/>
    <col min="7" max="7" width="9.42578125" style="3" customWidth="1"/>
    <col min="8" max="8" width="10.5703125" style="3" customWidth="1"/>
    <col min="9" max="9" width="9.42578125" style="3" customWidth="1"/>
    <col min="10" max="10" width="10.42578125" style="3" customWidth="1"/>
    <col min="11" max="11" width="9.42578125" style="3" customWidth="1"/>
    <col min="12" max="12" width="9" style="3" customWidth="1"/>
    <col min="13" max="13" width="2.5703125" style="3" customWidth="1"/>
    <col min="14" max="14" width="21" style="3" customWidth="1"/>
    <col min="15" max="15" width="21.140625" style="3" customWidth="1"/>
    <col min="16" max="16" width="14.42578125" style="3" customWidth="1"/>
    <col min="17" max="17" width="28.140625" style="3" customWidth="1"/>
    <col min="18" max="18" width="13.7109375" style="3" customWidth="1"/>
    <col min="19" max="19" width="11.5703125" style="3"/>
    <col min="20" max="20" width="18.28515625" style="3" customWidth="1"/>
    <col min="21" max="21" width="23.28515625" style="3" bestFit="1" customWidth="1"/>
    <col min="22" max="22" width="16.85546875" style="3" customWidth="1"/>
    <col min="23" max="23" width="14.7109375" style="3" customWidth="1"/>
    <col min="24" max="24" width="21" style="3" customWidth="1"/>
    <col min="25" max="16384" width="11.5703125" style="3"/>
  </cols>
  <sheetData>
    <row r="1" spans="1:20" ht="13.5" thickBot="1">
      <c r="A1" s="1098"/>
      <c r="B1" s="1098"/>
      <c r="C1" s="1098"/>
      <c r="D1" s="1098"/>
      <c r="E1" s="1098"/>
      <c r="F1" s="1098"/>
      <c r="G1" s="1098"/>
      <c r="H1" s="1098"/>
      <c r="I1" s="1098"/>
      <c r="J1" s="1098"/>
      <c r="K1" s="1098"/>
      <c r="L1" s="1098"/>
      <c r="M1" s="1098"/>
      <c r="N1" s="1098"/>
      <c r="O1" s="1098"/>
      <c r="P1" s="1099" t="s">
        <v>491</v>
      </c>
    </row>
    <row r="2" spans="1:20">
      <c r="A2" s="584"/>
      <c r="B2" s="584"/>
      <c r="C2" s="584"/>
      <c r="D2" s="584"/>
      <c r="E2" s="584"/>
      <c r="F2" s="584"/>
      <c r="G2" s="584"/>
      <c r="H2" s="584"/>
      <c r="I2" s="584"/>
      <c r="J2" s="584"/>
      <c r="K2" s="584"/>
      <c r="L2" s="584"/>
      <c r="M2" s="584"/>
      <c r="S2" s="555"/>
    </row>
    <row r="3" spans="1:20" ht="15">
      <c r="A3" s="584"/>
      <c r="B3" s="9" t="s">
        <v>428</v>
      </c>
      <c r="C3" s="584"/>
      <c r="D3" s="584"/>
      <c r="E3" s="584"/>
      <c r="F3" s="584"/>
      <c r="G3" s="584"/>
      <c r="H3" s="584"/>
      <c r="I3" s="584"/>
      <c r="J3" s="584"/>
      <c r="K3" s="584"/>
      <c r="L3" s="584"/>
      <c r="M3" s="584"/>
      <c r="R3" s="4"/>
      <c r="S3" s="555"/>
      <c r="T3" s="4"/>
    </row>
    <row r="4" spans="1:20" ht="13.5" thickBot="1">
      <c r="A4" s="555"/>
      <c r="B4" s="584"/>
      <c r="C4" s="584"/>
      <c r="D4" s="584"/>
      <c r="E4" s="584"/>
      <c r="F4" s="584"/>
      <c r="G4" s="584"/>
      <c r="H4" s="584"/>
      <c r="I4" s="584"/>
      <c r="J4" s="584"/>
      <c r="K4" s="584"/>
      <c r="L4" s="584"/>
      <c r="M4" s="585"/>
      <c r="R4" s="555"/>
      <c r="S4" s="4"/>
      <c r="T4" s="555"/>
    </row>
    <row r="5" spans="1:20" ht="15" customHeight="1">
      <c r="A5" s="4"/>
      <c r="B5" s="1137" t="s">
        <v>320</v>
      </c>
      <c r="C5" s="601" t="s">
        <v>327</v>
      </c>
      <c r="D5" s="1137" t="s">
        <v>218</v>
      </c>
      <c r="E5" s="1126" t="s">
        <v>219</v>
      </c>
      <c r="F5" s="1127"/>
      <c r="G5" s="1127"/>
      <c r="H5" s="1128"/>
      <c r="I5" s="1126" t="s">
        <v>220</v>
      </c>
      <c r="J5" s="1127"/>
      <c r="K5" s="1127"/>
      <c r="L5" s="1128"/>
      <c r="M5" s="585"/>
      <c r="R5" s="555"/>
      <c r="S5" s="4"/>
      <c r="T5" s="555"/>
    </row>
    <row r="6" spans="1:20" ht="25.5" customHeight="1" thickBot="1">
      <c r="A6" s="4"/>
      <c r="B6" s="1138"/>
      <c r="C6" s="603" t="s">
        <v>328</v>
      </c>
      <c r="D6" s="1139"/>
      <c r="E6" s="604" t="s">
        <v>2</v>
      </c>
      <c r="F6" s="605" t="s">
        <v>221</v>
      </c>
      <c r="G6" s="605" t="s">
        <v>222</v>
      </c>
      <c r="H6" s="606" t="s">
        <v>217</v>
      </c>
      <c r="I6" s="604" t="s">
        <v>2</v>
      </c>
      <c r="J6" s="605" t="s">
        <v>221</v>
      </c>
      <c r="K6" s="605" t="s">
        <v>222</v>
      </c>
      <c r="L6" s="606" t="s">
        <v>217</v>
      </c>
      <c r="M6" s="585"/>
      <c r="R6" s="555"/>
      <c r="S6" s="4"/>
      <c r="T6" s="555"/>
    </row>
    <row r="7" spans="1:20" ht="13.5" thickBot="1">
      <c r="A7" s="4"/>
      <c r="B7" s="1135">
        <v>4677655</v>
      </c>
      <c r="C7" s="607" t="s">
        <v>323</v>
      </c>
      <c r="D7" s="608">
        <v>20</v>
      </c>
      <c r="E7" s="609"/>
      <c r="F7" s="610"/>
      <c r="G7" s="610"/>
      <c r="H7" s="611"/>
      <c r="I7" s="609">
        <v>227106</v>
      </c>
      <c r="J7" s="612">
        <v>21899</v>
      </c>
      <c r="K7" s="612">
        <v>184658</v>
      </c>
      <c r="L7" s="613">
        <v>20549</v>
      </c>
      <c r="M7" s="584"/>
      <c r="R7" s="4"/>
      <c r="S7" s="555"/>
      <c r="T7" s="4"/>
    </row>
    <row r="8" spans="1:20">
      <c r="A8" s="4"/>
      <c r="B8" s="1135"/>
      <c r="C8" s="587" t="s">
        <v>162</v>
      </c>
      <c r="D8" s="587">
        <v>6</v>
      </c>
      <c r="E8" s="588">
        <v>840</v>
      </c>
      <c r="F8" s="556">
        <v>210</v>
      </c>
      <c r="G8" s="556">
        <v>329</v>
      </c>
      <c r="H8" s="589">
        <v>301</v>
      </c>
      <c r="I8" s="590">
        <v>191286</v>
      </c>
      <c r="J8" s="556">
        <v>20388</v>
      </c>
      <c r="K8" s="556">
        <v>152025</v>
      </c>
      <c r="L8" s="589">
        <v>18873</v>
      </c>
      <c r="M8" s="584"/>
      <c r="S8" s="555"/>
    </row>
    <row r="9" spans="1:20" ht="13.5" thickBot="1">
      <c r="A9" s="4"/>
      <c r="B9" s="1136"/>
      <c r="C9" s="591" t="s">
        <v>163</v>
      </c>
      <c r="D9" s="591">
        <v>14</v>
      </c>
      <c r="E9" s="592">
        <v>288</v>
      </c>
      <c r="F9" s="593">
        <v>49</v>
      </c>
      <c r="G9" s="593">
        <v>205</v>
      </c>
      <c r="H9" s="594">
        <v>34</v>
      </c>
      <c r="I9" s="595">
        <v>35820</v>
      </c>
      <c r="J9" s="593">
        <v>1511</v>
      </c>
      <c r="K9" s="593">
        <v>32633</v>
      </c>
      <c r="L9" s="594">
        <v>1676</v>
      </c>
      <c r="M9" s="584"/>
      <c r="S9" s="555"/>
    </row>
    <row r="10" spans="1:20">
      <c r="A10" s="555"/>
      <c r="B10" s="555"/>
      <c r="C10" s="585"/>
      <c r="D10" s="555"/>
      <c r="E10" s="555"/>
      <c r="F10" s="555"/>
      <c r="G10" s="555"/>
      <c r="H10" s="555"/>
      <c r="I10" s="555"/>
      <c r="J10" s="555"/>
      <c r="K10" s="555"/>
      <c r="L10" s="555"/>
      <c r="M10" s="584"/>
      <c r="S10" s="555"/>
    </row>
    <row r="11" spans="1:20">
      <c r="B11" s="10" t="s">
        <v>11</v>
      </c>
      <c r="F11" s="599"/>
      <c r="G11" s="599"/>
      <c r="H11" s="599"/>
      <c r="I11" s="598"/>
      <c r="J11" s="599"/>
      <c r="K11" s="599"/>
      <c r="L11" s="599"/>
      <c r="M11" s="584"/>
      <c r="R11" s="555"/>
      <c r="S11" s="555"/>
    </row>
    <row r="12" spans="1:20">
      <c r="F12" s="555"/>
      <c r="G12" s="555"/>
      <c r="H12" s="555"/>
      <c r="I12" s="598"/>
      <c r="J12" s="555"/>
      <c r="K12" s="555"/>
      <c r="L12" s="555"/>
    </row>
    <row r="13" spans="1:20" ht="3.75" customHeight="1"/>
    <row r="14" spans="1:20" ht="15">
      <c r="B14" s="9" t="s">
        <v>429</v>
      </c>
    </row>
    <row r="16" spans="1:20">
      <c r="B16" s="1129" t="s">
        <v>329</v>
      </c>
      <c r="C16" s="1130"/>
      <c r="D16" s="1130"/>
      <c r="E16" s="1130"/>
      <c r="F16" s="1131"/>
    </row>
    <row r="17" spans="2:10">
      <c r="B17" s="1132" t="s">
        <v>287</v>
      </c>
      <c r="C17" s="1134"/>
      <c r="D17" s="1132" t="s">
        <v>288</v>
      </c>
      <c r="E17" s="1133"/>
      <c r="F17" s="1134"/>
      <c r="G17" s="710">
        <v>1676</v>
      </c>
    </row>
    <row r="18" spans="2:10">
      <c r="B18" s="602" t="s">
        <v>280</v>
      </c>
      <c r="C18" s="602" t="s">
        <v>7</v>
      </c>
      <c r="D18" s="646" t="s">
        <v>280</v>
      </c>
      <c r="E18" s="1132" t="s">
        <v>7</v>
      </c>
      <c r="F18" s="1134"/>
      <c r="G18" s="710">
        <v>18873</v>
      </c>
    </row>
    <row r="19" spans="2:10">
      <c r="B19" s="921" t="s">
        <v>289</v>
      </c>
      <c r="C19" s="922" t="s">
        <v>420</v>
      </c>
      <c r="D19" s="921" t="s">
        <v>201</v>
      </c>
      <c r="E19" s="1140" t="s">
        <v>426</v>
      </c>
      <c r="F19" s="1141"/>
      <c r="G19" s="509"/>
    </row>
    <row r="20" spans="2:10">
      <c r="B20" s="923" t="s">
        <v>425</v>
      </c>
      <c r="C20" s="924" t="s">
        <v>290</v>
      </c>
      <c r="D20" s="923" t="s">
        <v>197</v>
      </c>
      <c r="E20" s="1142" t="s">
        <v>427</v>
      </c>
      <c r="F20" s="1143"/>
    </row>
    <row r="21" spans="2:10">
      <c r="B21" s="925" t="s">
        <v>418</v>
      </c>
      <c r="C21" s="924" t="s">
        <v>291</v>
      </c>
      <c r="D21" s="923" t="s">
        <v>186</v>
      </c>
      <c r="E21" s="1142" t="s">
        <v>420</v>
      </c>
      <c r="F21" s="1143"/>
    </row>
    <row r="22" spans="2:10">
      <c r="B22" s="917"/>
      <c r="C22" s="926" t="s">
        <v>293</v>
      </c>
      <c r="D22" s="925" t="s">
        <v>418</v>
      </c>
      <c r="E22" s="1142" t="s">
        <v>421</v>
      </c>
      <c r="F22" s="1143"/>
    </row>
    <row r="23" spans="2:10">
      <c r="B23" s="918"/>
      <c r="C23" s="917"/>
      <c r="D23" s="271"/>
      <c r="E23" s="1142" t="s">
        <v>228</v>
      </c>
      <c r="F23" s="1143"/>
    </row>
    <row r="24" spans="2:10">
      <c r="B24" s="918"/>
      <c r="C24" s="918"/>
      <c r="D24" s="918"/>
      <c r="E24" s="1142" t="s">
        <v>230</v>
      </c>
      <c r="F24" s="1143"/>
      <c r="J24" s="916"/>
    </row>
    <row r="25" spans="2:10">
      <c r="B25" s="10" t="s">
        <v>11</v>
      </c>
      <c r="C25" s="918"/>
      <c r="D25" s="918"/>
      <c r="E25" s="1142" t="s">
        <v>291</v>
      </c>
      <c r="F25" s="1143"/>
      <c r="J25" s="916"/>
    </row>
    <row r="26" spans="2:10">
      <c r="B26" s="918"/>
      <c r="C26" s="918"/>
      <c r="D26" s="918"/>
      <c r="E26" s="1142" t="s">
        <v>238</v>
      </c>
      <c r="F26" s="1143"/>
      <c r="J26" s="916"/>
    </row>
    <row r="27" spans="2:10">
      <c r="B27" s="918"/>
      <c r="C27" s="918"/>
      <c r="D27" s="918"/>
      <c r="E27" s="1142" t="s">
        <v>313</v>
      </c>
      <c r="F27" s="1143"/>
      <c r="J27" s="916"/>
    </row>
    <row r="28" spans="2:10">
      <c r="B28" s="918"/>
      <c r="C28" s="918"/>
      <c r="D28" s="918"/>
      <c r="E28" s="1142" t="s">
        <v>293</v>
      </c>
      <c r="F28" s="1143"/>
      <c r="J28" s="916"/>
    </row>
    <row r="29" spans="2:10">
      <c r="B29" s="918"/>
      <c r="C29" s="918"/>
      <c r="D29" s="918"/>
      <c r="E29" s="1144" t="s">
        <v>292</v>
      </c>
      <c r="F29" s="1145"/>
      <c r="J29" s="916"/>
    </row>
    <row r="30" spans="2:10" ht="15">
      <c r="E30" s="600"/>
      <c r="J30" s="916"/>
    </row>
    <row r="31" spans="2:10">
      <c r="J31" s="916"/>
    </row>
    <row r="32" spans="2:10">
      <c r="J32" s="916"/>
    </row>
    <row r="33" spans="10:10">
      <c r="J33" s="916"/>
    </row>
    <row r="34" spans="10:10">
      <c r="J34" s="916"/>
    </row>
  </sheetData>
  <mergeCells count="20">
    <mergeCell ref="E29:F29"/>
    <mergeCell ref="E23:F23"/>
    <mergeCell ref="E24:F24"/>
    <mergeCell ref="E25:F25"/>
    <mergeCell ref="E26:F26"/>
    <mergeCell ref="E27:F27"/>
    <mergeCell ref="E28:F28"/>
    <mergeCell ref="E18:F18"/>
    <mergeCell ref="E19:F19"/>
    <mergeCell ref="E20:F20"/>
    <mergeCell ref="E21:F21"/>
    <mergeCell ref="E22:F22"/>
    <mergeCell ref="I5:L5"/>
    <mergeCell ref="B16:F16"/>
    <mergeCell ref="D17:F17"/>
    <mergeCell ref="B17:C17"/>
    <mergeCell ref="B7:B9"/>
    <mergeCell ref="B5:B6"/>
    <mergeCell ref="D5:D6"/>
    <mergeCell ref="E5:H5"/>
  </mergeCells>
  <pageMargins left="0.17" right="0.17" top="0.44" bottom="0.74803149606299213" header="0.31496062992125984" footer="0.31496062992125984"/>
  <pageSetup orientation="landscape" verticalDpi="0" r:id="rId1"/>
  <headerFooter>
    <oddFooter>&amp;C&amp;G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P27"/>
  <sheetViews>
    <sheetView workbookViewId="0">
      <selection activeCell="A31" sqref="A31"/>
    </sheetView>
  </sheetViews>
  <sheetFormatPr baseColWidth="10" defaultColWidth="11.5703125" defaultRowHeight="12.75"/>
  <cols>
    <col min="1" max="1" width="3.7109375" style="3" customWidth="1"/>
    <col min="2" max="2" width="16.42578125" style="3" customWidth="1"/>
    <col min="3" max="3" width="28.5703125" style="3" customWidth="1"/>
    <col min="4" max="4" width="10.85546875" style="3" customWidth="1"/>
    <col min="5" max="5" width="8.7109375" style="3" customWidth="1"/>
    <col min="6" max="6" width="10" style="3" customWidth="1"/>
    <col min="7" max="7" width="17.140625" style="3" customWidth="1"/>
    <col min="8" max="8" width="8.5703125" style="3" customWidth="1"/>
    <col min="9" max="9" width="15.85546875" style="3" customWidth="1"/>
    <col min="10" max="10" width="13.5703125" style="3" customWidth="1"/>
    <col min="11" max="11" width="15.7109375" style="3" customWidth="1"/>
    <col min="12" max="12" width="10.28515625" style="3" customWidth="1"/>
    <col min="13" max="14" width="2.5703125" style="3" customWidth="1"/>
    <col min="15" max="15" width="14.28515625" style="3" customWidth="1"/>
    <col min="16" max="16" width="28.42578125" style="3" customWidth="1"/>
    <col min="17" max="17" width="15.28515625" style="3" customWidth="1"/>
    <col min="18" max="18" width="12.28515625" style="3" customWidth="1"/>
    <col min="19" max="19" width="15.28515625" style="3" customWidth="1"/>
    <col min="20" max="20" width="17.140625" style="3" customWidth="1"/>
    <col min="21" max="21" width="15.28515625" style="3" customWidth="1"/>
    <col min="22" max="22" width="15.7109375" style="3" customWidth="1"/>
    <col min="23" max="23" width="14.5703125" style="3" customWidth="1"/>
    <col min="24" max="24" width="15.140625" style="3" customWidth="1"/>
    <col min="25" max="25" width="21" style="3" customWidth="1"/>
    <col min="26" max="16384" width="11.5703125" style="3"/>
  </cols>
  <sheetData>
    <row r="1" spans="1:16" ht="13.5" thickBot="1">
      <c r="A1" s="1098"/>
      <c r="B1" s="1098"/>
      <c r="C1" s="1098"/>
      <c r="D1" s="1098"/>
      <c r="E1" s="1098"/>
      <c r="F1" s="1098"/>
      <c r="G1" s="1098"/>
      <c r="H1" s="1098"/>
      <c r="I1" s="1098"/>
      <c r="J1" s="1098"/>
      <c r="K1" s="1098"/>
      <c r="L1" s="1098"/>
      <c r="M1" s="1098"/>
      <c r="N1" s="1098"/>
      <c r="O1" s="1098"/>
      <c r="P1" s="1099" t="s">
        <v>491</v>
      </c>
    </row>
    <row r="2" spans="1:16">
      <c r="A2" s="614"/>
      <c r="B2" s="614"/>
      <c r="C2" s="614"/>
      <c r="D2" s="614"/>
      <c r="E2" s="584"/>
      <c r="F2" s="584"/>
      <c r="G2" s="584"/>
      <c r="H2" s="584"/>
      <c r="I2" s="584"/>
      <c r="J2" s="584"/>
      <c r="K2" s="584"/>
      <c r="L2" s="584"/>
    </row>
    <row r="3" spans="1:16" ht="15">
      <c r="A3" s="614"/>
      <c r="B3" s="9" t="s">
        <v>435</v>
      </c>
      <c r="C3" s="614"/>
      <c r="D3" s="614"/>
      <c r="E3" s="584"/>
      <c r="F3" s="584"/>
      <c r="G3" s="584"/>
      <c r="H3" s="584"/>
      <c r="I3" s="584"/>
      <c r="J3" s="584"/>
      <c r="K3" s="584"/>
      <c r="L3" s="584"/>
    </row>
    <row r="4" spans="1:16" ht="4.5" customHeight="1" thickBot="1"/>
    <row r="5" spans="1:16" ht="15" customHeight="1">
      <c r="B5" s="1137" t="s">
        <v>320</v>
      </c>
      <c r="C5" s="601" t="s">
        <v>121</v>
      </c>
      <c r="D5" s="1137" t="s">
        <v>218</v>
      </c>
      <c r="E5" s="1126" t="s">
        <v>219</v>
      </c>
      <c r="F5" s="1127"/>
      <c r="G5" s="1127"/>
      <c r="H5" s="1128"/>
      <c r="I5" s="1126" t="s">
        <v>220</v>
      </c>
      <c r="J5" s="1127"/>
      <c r="K5" s="1127"/>
      <c r="L5" s="1128"/>
    </row>
    <row r="6" spans="1:16" ht="24.75" thickBot="1">
      <c r="B6" s="1138"/>
      <c r="C6" s="603" t="s">
        <v>330</v>
      </c>
      <c r="D6" s="1139"/>
      <c r="E6" s="604" t="s">
        <v>2</v>
      </c>
      <c r="F6" s="605" t="s">
        <v>221</v>
      </c>
      <c r="G6" s="605" t="s">
        <v>222</v>
      </c>
      <c r="H6" s="606" t="s">
        <v>217</v>
      </c>
      <c r="I6" s="604" t="s">
        <v>2</v>
      </c>
      <c r="J6" s="605" t="s">
        <v>221</v>
      </c>
      <c r="K6" s="605" t="s">
        <v>222</v>
      </c>
      <c r="L6" s="606" t="s">
        <v>217</v>
      </c>
    </row>
    <row r="7" spans="1:16" ht="13.5" thickBot="1">
      <c r="B7" s="1135">
        <v>6955398</v>
      </c>
      <c r="C7" s="607" t="s">
        <v>323</v>
      </c>
      <c r="D7" s="607">
        <v>23</v>
      </c>
      <c r="E7" s="625">
        <v>1779</v>
      </c>
      <c r="F7" s="612">
        <v>332</v>
      </c>
      <c r="G7" s="626">
        <v>935</v>
      </c>
      <c r="H7" s="613">
        <v>512</v>
      </c>
      <c r="I7" s="627">
        <v>385429</v>
      </c>
      <c r="J7" s="628">
        <v>38416</v>
      </c>
      <c r="K7" s="612">
        <v>324656</v>
      </c>
      <c r="L7" s="613">
        <v>22357</v>
      </c>
    </row>
    <row r="8" spans="1:16" s="584" customFormat="1" ht="12">
      <c r="B8" s="1135"/>
      <c r="C8" s="587" t="s">
        <v>162</v>
      </c>
      <c r="D8" s="587">
        <v>11</v>
      </c>
      <c r="E8" s="616">
        <v>1317</v>
      </c>
      <c r="F8" s="556">
        <v>241</v>
      </c>
      <c r="G8" s="555">
        <v>661</v>
      </c>
      <c r="H8" s="589">
        <v>415</v>
      </c>
      <c r="I8" s="619">
        <v>272646</v>
      </c>
      <c r="J8" s="555">
        <v>20806</v>
      </c>
      <c r="K8" s="556">
        <v>232557</v>
      </c>
      <c r="L8" s="589">
        <v>19283</v>
      </c>
    </row>
    <row r="9" spans="1:16" s="584" customFormat="1" thickBot="1">
      <c r="B9" s="1136"/>
      <c r="C9" s="591" t="s">
        <v>163</v>
      </c>
      <c r="D9" s="591">
        <v>12</v>
      </c>
      <c r="E9" s="927">
        <v>462</v>
      </c>
      <c r="F9" s="593">
        <v>91</v>
      </c>
      <c r="G9" s="621">
        <v>274</v>
      </c>
      <c r="H9" s="594">
        <v>97</v>
      </c>
      <c r="I9" s="620">
        <v>112783</v>
      </c>
      <c r="J9" s="622">
        <v>17610</v>
      </c>
      <c r="K9" s="593">
        <v>92099</v>
      </c>
      <c r="L9" s="594">
        <v>3074</v>
      </c>
    </row>
    <row r="11" spans="1:16">
      <c r="B11" s="10" t="s">
        <v>11</v>
      </c>
    </row>
    <row r="12" spans="1:16" ht="5.25" customHeight="1"/>
    <row r="14" spans="1:16" ht="15">
      <c r="B14" s="9" t="s">
        <v>434</v>
      </c>
    </row>
    <row r="16" spans="1:16" ht="15">
      <c r="B16" s="1146" t="s">
        <v>332</v>
      </c>
      <c r="C16" s="1147"/>
      <c r="D16" s="1147"/>
      <c r="E16" s="1147"/>
      <c r="F16" s="1147"/>
      <c r="G16" s="1147"/>
      <c r="H16" s="1147"/>
      <c r="I16" s="1147"/>
      <c r="J16" s="1147"/>
      <c r="K16" s="1148"/>
    </row>
    <row r="17" spans="2:11" ht="13.5" customHeight="1">
      <c r="B17" s="1132" t="s">
        <v>275</v>
      </c>
      <c r="C17" s="1134"/>
      <c r="D17" s="1132" t="s">
        <v>276</v>
      </c>
      <c r="E17" s="1134"/>
      <c r="F17" s="1132" t="s">
        <v>277</v>
      </c>
      <c r="G17" s="1134"/>
      <c r="H17" s="1132" t="s">
        <v>278</v>
      </c>
      <c r="I17" s="1134"/>
      <c r="J17" s="1132" t="s">
        <v>279</v>
      </c>
      <c r="K17" s="1134"/>
    </row>
    <row r="18" spans="2:11">
      <c r="B18" s="553" t="s">
        <v>6</v>
      </c>
      <c r="C18" s="553" t="s">
        <v>7</v>
      </c>
      <c r="D18" s="553" t="s">
        <v>6</v>
      </c>
      <c r="E18" s="553" t="s">
        <v>7</v>
      </c>
      <c r="F18" s="553" t="s">
        <v>6</v>
      </c>
      <c r="G18" s="553" t="s">
        <v>7</v>
      </c>
      <c r="H18" s="553" t="s">
        <v>6</v>
      </c>
      <c r="I18" s="553" t="s">
        <v>7</v>
      </c>
      <c r="J18" s="553" t="s">
        <v>6</v>
      </c>
      <c r="K18" s="553" t="s">
        <v>7</v>
      </c>
    </row>
    <row r="19" spans="2:11">
      <c r="B19" s="939" t="s">
        <v>240</v>
      </c>
      <c r="C19" s="939" t="s">
        <v>431</v>
      </c>
      <c r="D19" s="928" t="s">
        <v>175</v>
      </c>
      <c r="E19" s="929"/>
      <c r="F19" s="939" t="s">
        <v>178</v>
      </c>
      <c r="G19" s="939" t="s">
        <v>420</v>
      </c>
      <c r="H19" s="943" t="s">
        <v>199</v>
      </c>
      <c r="I19" s="944" t="s">
        <v>281</v>
      </c>
      <c r="J19" s="919" t="s">
        <v>200</v>
      </c>
      <c r="K19" s="943" t="s">
        <v>281</v>
      </c>
    </row>
    <row r="20" spans="2:11">
      <c r="B20" s="940" t="s">
        <v>177</v>
      </c>
      <c r="C20" s="940" t="s">
        <v>432</v>
      </c>
      <c r="D20" s="928" t="s">
        <v>272</v>
      </c>
      <c r="E20" s="930"/>
      <c r="F20" s="941" t="s">
        <v>418</v>
      </c>
      <c r="G20" s="940" t="s">
        <v>281</v>
      </c>
      <c r="H20" s="931"/>
      <c r="I20" s="931"/>
      <c r="J20" s="920" t="s">
        <v>208</v>
      </c>
      <c r="K20" s="936"/>
    </row>
    <row r="21" spans="2:11">
      <c r="B21" s="940" t="s">
        <v>430</v>
      </c>
      <c r="C21" s="940" t="s">
        <v>285</v>
      </c>
      <c r="D21" s="928" t="s">
        <v>418</v>
      </c>
      <c r="E21" s="932"/>
      <c r="F21" s="933"/>
      <c r="G21" s="940" t="s">
        <v>282</v>
      </c>
      <c r="H21" s="934"/>
      <c r="I21" s="935"/>
      <c r="J21" s="936"/>
      <c r="K21" s="935"/>
    </row>
    <row r="22" spans="2:11">
      <c r="B22" s="940" t="s">
        <v>207</v>
      </c>
      <c r="C22" s="940" t="s">
        <v>313</v>
      </c>
      <c r="D22" s="942"/>
      <c r="E22" s="937"/>
      <c r="F22" s="938"/>
      <c r="G22" s="940" t="s">
        <v>273</v>
      </c>
      <c r="H22" s="934"/>
      <c r="I22" s="935"/>
      <c r="J22" s="935"/>
      <c r="K22" s="934"/>
    </row>
    <row r="23" spans="2:11">
      <c r="B23" s="941" t="s">
        <v>418</v>
      </c>
      <c r="C23" s="941" t="s">
        <v>433</v>
      </c>
      <c r="D23" s="935"/>
      <c r="E23" s="935"/>
      <c r="F23" s="938"/>
      <c r="G23" s="940" t="s">
        <v>286</v>
      </c>
      <c r="H23" s="934"/>
      <c r="I23" s="934"/>
      <c r="J23" s="934"/>
      <c r="K23" s="934"/>
    </row>
    <row r="24" spans="2:11">
      <c r="B24" s="936"/>
      <c r="C24" s="936"/>
      <c r="D24" s="935"/>
      <c r="E24" s="935"/>
      <c r="F24" s="938"/>
      <c r="G24" s="940" t="s">
        <v>283</v>
      </c>
      <c r="H24" s="934"/>
      <c r="I24" s="934"/>
      <c r="J24" s="934"/>
      <c r="K24" s="934"/>
    </row>
    <row r="25" spans="2:11">
      <c r="B25" s="935"/>
      <c r="C25" s="935"/>
      <c r="D25" s="935"/>
      <c r="E25" s="935"/>
      <c r="F25" s="938"/>
      <c r="G25" s="941" t="s">
        <v>284</v>
      </c>
      <c r="H25" s="934"/>
      <c r="I25" s="934"/>
      <c r="J25" s="934"/>
    </row>
    <row r="27" spans="2:11">
      <c r="B27" s="10" t="s">
        <v>11</v>
      </c>
    </row>
  </sheetData>
  <mergeCells count="11">
    <mergeCell ref="B5:B6"/>
    <mergeCell ref="D5:D6"/>
    <mergeCell ref="E5:H5"/>
    <mergeCell ref="I5:L5"/>
    <mergeCell ref="B7:B9"/>
    <mergeCell ref="B16:K16"/>
    <mergeCell ref="B17:C17"/>
    <mergeCell ref="D17:E17"/>
    <mergeCell ref="F17:G17"/>
    <mergeCell ref="H17:I17"/>
    <mergeCell ref="J17:K17"/>
  </mergeCells>
  <pageMargins left="0.17" right="0.17" top="0.43" bottom="0.74803149606299213" header="0.31496062992125984" footer="0.31496062992125984"/>
  <pageSetup paperSize="9" scale="92" orientation="landscape" horizontalDpi="200" verticalDpi="200" r:id="rId1"/>
  <headerFooter>
    <oddFooter>&amp;C&amp;G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Q72"/>
  <sheetViews>
    <sheetView workbookViewId="0"/>
  </sheetViews>
  <sheetFormatPr baseColWidth="10" defaultColWidth="11.5703125" defaultRowHeight="12.75"/>
  <cols>
    <col min="1" max="1" width="3.140625" style="3" customWidth="1"/>
    <col min="2" max="2" width="23.140625" style="3" customWidth="1"/>
    <col min="3" max="3" width="25.28515625" style="3" customWidth="1"/>
    <col min="4" max="4" width="21" style="3" customWidth="1"/>
    <col min="5" max="5" width="23" style="3" customWidth="1"/>
    <col min="6" max="6" width="12.85546875" style="3" customWidth="1"/>
    <col min="7" max="7" width="9.42578125" style="3" customWidth="1"/>
    <col min="8" max="8" width="10.5703125" style="3" customWidth="1"/>
    <col min="9" max="9" width="9.42578125" style="3" customWidth="1"/>
    <col min="10" max="10" width="10.42578125" style="3" customWidth="1"/>
    <col min="11" max="11" width="9.42578125" style="3" customWidth="1"/>
    <col min="12" max="12" width="12.42578125" style="3" customWidth="1"/>
    <col min="13" max="13" width="2.5703125" style="3" customWidth="1"/>
    <col min="14" max="14" width="22.140625" style="3" customWidth="1"/>
    <col min="15" max="15" width="27.28515625" style="3" customWidth="1"/>
    <col min="16" max="16" width="23.42578125" style="3" customWidth="1"/>
    <col min="17" max="17" width="34.85546875" style="3" customWidth="1"/>
    <col min="18" max="18" width="13.7109375" style="3" customWidth="1"/>
    <col min="19" max="19" width="11.5703125" style="3"/>
    <col min="20" max="20" width="18.28515625" style="3" customWidth="1"/>
    <col min="21" max="21" width="23.28515625" style="3" bestFit="1" customWidth="1"/>
    <col min="22" max="22" width="16.85546875" style="3" customWidth="1"/>
    <col min="23" max="23" width="14.7109375" style="3" customWidth="1"/>
    <col min="24" max="24" width="21" style="3" customWidth="1"/>
    <col min="25" max="16384" width="11.5703125" style="3"/>
  </cols>
  <sheetData>
    <row r="1" spans="1:14" ht="13.5" thickBot="1">
      <c r="A1" s="1098"/>
      <c r="B1" s="1098"/>
      <c r="C1" s="1098"/>
      <c r="D1" s="1098"/>
      <c r="E1" s="1098"/>
      <c r="F1" s="1098"/>
      <c r="G1" s="1098"/>
      <c r="H1" s="1098"/>
      <c r="I1" s="1098"/>
      <c r="J1" s="1098"/>
      <c r="K1" s="1098"/>
      <c r="L1" s="1098"/>
      <c r="M1" s="1098"/>
      <c r="N1" s="1099" t="s">
        <v>491</v>
      </c>
    </row>
    <row r="2" spans="1:14" ht="18.75" customHeight="1">
      <c r="A2" s="614"/>
      <c r="B2" s="9" t="s">
        <v>436</v>
      </c>
      <c r="C2" s="614"/>
      <c r="D2" s="614"/>
    </row>
    <row r="3" spans="1:14" ht="13.5" thickBot="1"/>
    <row r="4" spans="1:14" ht="15" customHeight="1">
      <c r="B4" s="1137" t="s">
        <v>320</v>
      </c>
      <c r="C4" s="640" t="s">
        <v>122</v>
      </c>
      <c r="D4" s="1137" t="s">
        <v>234</v>
      </c>
      <c r="E4" s="1149" t="s">
        <v>219</v>
      </c>
      <c r="F4" s="1150"/>
      <c r="G4" s="1150"/>
      <c r="H4" s="1151"/>
      <c r="I4" s="1152" t="s">
        <v>333</v>
      </c>
      <c r="J4" s="1153"/>
      <c r="K4" s="1153"/>
      <c r="L4" s="1154"/>
    </row>
    <row r="5" spans="1:14" ht="13.5" thickBot="1">
      <c r="B5" s="1138"/>
      <c r="C5" s="641" t="s">
        <v>334</v>
      </c>
      <c r="D5" s="1139"/>
      <c r="E5" s="642" t="s">
        <v>2</v>
      </c>
      <c r="F5" s="643" t="s">
        <v>221</v>
      </c>
      <c r="G5" s="643" t="s">
        <v>222</v>
      </c>
      <c r="H5" s="644" t="s">
        <v>217</v>
      </c>
      <c r="I5" s="642" t="s">
        <v>2</v>
      </c>
      <c r="J5" s="643" t="s">
        <v>221</v>
      </c>
      <c r="K5" s="643" t="s">
        <v>222</v>
      </c>
      <c r="L5" s="644" t="s">
        <v>217</v>
      </c>
    </row>
    <row r="6" spans="1:14" ht="13.5" thickBot="1">
      <c r="B6" s="1135">
        <v>13558333</v>
      </c>
      <c r="C6" s="607" t="s">
        <v>323</v>
      </c>
      <c r="D6" s="608">
        <v>61</v>
      </c>
      <c r="E6" s="609">
        <v>2961</v>
      </c>
      <c r="F6" s="610">
        <v>438</v>
      </c>
      <c r="G6" s="610">
        <v>1322</v>
      </c>
      <c r="H6" s="611">
        <v>1201</v>
      </c>
      <c r="I6" s="609">
        <v>799956</v>
      </c>
      <c r="J6" s="610">
        <v>37365</v>
      </c>
      <c r="K6" s="610">
        <v>693119</v>
      </c>
      <c r="L6" s="611">
        <v>69472</v>
      </c>
    </row>
    <row r="7" spans="1:14">
      <c r="B7" s="1135"/>
      <c r="C7" s="587" t="s">
        <v>162</v>
      </c>
      <c r="D7" s="629">
        <v>23</v>
      </c>
      <c r="E7" s="588">
        <v>1552</v>
      </c>
      <c r="F7" s="630">
        <v>204</v>
      </c>
      <c r="G7" s="630">
        <v>602</v>
      </c>
      <c r="H7" s="631">
        <v>746</v>
      </c>
      <c r="I7" s="588">
        <v>587463</v>
      </c>
      <c r="J7" s="630">
        <v>25796</v>
      </c>
      <c r="K7" s="630">
        <v>519424</v>
      </c>
      <c r="L7" s="631">
        <v>42243</v>
      </c>
    </row>
    <row r="8" spans="1:14" ht="13.5" thickBot="1">
      <c r="B8" s="1136"/>
      <c r="C8" s="591" t="s">
        <v>274</v>
      </c>
      <c r="D8" s="633">
        <v>38</v>
      </c>
      <c r="E8" s="595">
        <v>1409</v>
      </c>
      <c r="F8" s="634">
        <v>234</v>
      </c>
      <c r="G8" s="634">
        <v>720</v>
      </c>
      <c r="H8" s="635">
        <v>455</v>
      </c>
      <c r="I8" s="595">
        <v>212493</v>
      </c>
      <c r="J8" s="634">
        <v>11569</v>
      </c>
      <c r="K8" s="634">
        <v>173695</v>
      </c>
      <c r="L8" s="635">
        <v>27229</v>
      </c>
    </row>
    <row r="9" spans="1:14">
      <c r="B9" s="661"/>
      <c r="C9" s="599"/>
      <c r="D9" s="585"/>
      <c r="E9" s="585"/>
      <c r="F9" s="585"/>
      <c r="G9" s="585"/>
      <c r="H9" s="585"/>
      <c r="I9" s="585"/>
      <c r="J9" s="585"/>
      <c r="K9" s="585"/>
      <c r="L9" s="585"/>
    </row>
    <row r="10" spans="1:14">
      <c r="B10" s="10" t="s">
        <v>11</v>
      </c>
      <c r="C10" s="599"/>
      <c r="D10" s="585"/>
      <c r="E10" s="585"/>
      <c r="F10" s="585"/>
      <c r="G10" s="585"/>
      <c r="H10" s="585"/>
      <c r="I10" s="585"/>
      <c r="J10" s="585"/>
      <c r="K10" s="585"/>
      <c r="L10" s="585"/>
    </row>
    <row r="11" spans="1:14">
      <c r="B11" s="661"/>
      <c r="C11" s="599"/>
      <c r="D11" s="585"/>
      <c r="E11" s="585"/>
      <c r="F11" s="585"/>
      <c r="G11" s="585"/>
      <c r="H11" s="585"/>
      <c r="I11" s="585"/>
      <c r="J11" s="585"/>
      <c r="K11" s="585"/>
      <c r="L11" s="585"/>
    </row>
    <row r="12" spans="1:14" ht="15">
      <c r="A12" s="599"/>
      <c r="B12" s="9" t="s">
        <v>437</v>
      </c>
      <c r="G12" s="555"/>
      <c r="H12" s="555"/>
      <c r="I12" s="585"/>
      <c r="J12" s="555"/>
      <c r="K12" s="555"/>
      <c r="L12" s="555"/>
    </row>
    <row r="13" spans="1:14">
      <c r="A13" s="636"/>
      <c r="G13" s="444"/>
      <c r="H13" s="444"/>
      <c r="I13" s="444"/>
      <c r="J13" s="444"/>
      <c r="K13" s="444"/>
      <c r="L13" s="444"/>
    </row>
    <row r="14" spans="1:14" ht="15.75" customHeight="1">
      <c r="A14" s="599"/>
      <c r="B14" s="1132" t="s">
        <v>335</v>
      </c>
      <c r="C14" s="1133"/>
      <c r="D14" s="1133"/>
      <c r="E14" s="1133"/>
      <c r="F14" s="1134"/>
      <c r="G14" s="599"/>
      <c r="H14" s="599"/>
      <c r="I14" s="599"/>
      <c r="J14" s="599"/>
      <c r="K14" s="555"/>
      <c r="L14" s="555"/>
      <c r="M14" s="555"/>
    </row>
    <row r="15" spans="1:14">
      <c r="B15" s="1132" t="s">
        <v>224</v>
      </c>
      <c r="C15" s="1134"/>
      <c r="D15" s="1132" t="s">
        <v>247</v>
      </c>
      <c r="E15" s="1133"/>
      <c r="F15" s="1134"/>
      <c r="G15" s="599"/>
      <c r="H15" s="599"/>
      <c r="I15" s="599"/>
      <c r="J15" s="599"/>
      <c r="K15" s="555"/>
      <c r="L15" s="555"/>
      <c r="M15" s="555"/>
    </row>
    <row r="16" spans="1:14">
      <c r="B16" s="947" t="s">
        <v>6</v>
      </c>
      <c r="C16" s="646" t="s">
        <v>225</v>
      </c>
      <c r="D16" s="645" t="s">
        <v>6</v>
      </c>
      <c r="E16" s="1132" t="s">
        <v>225</v>
      </c>
      <c r="F16" s="1134"/>
      <c r="G16" s="710"/>
      <c r="H16" s="710"/>
      <c r="I16" s="710"/>
      <c r="J16" s="599"/>
      <c r="K16" s="555"/>
      <c r="L16" s="555"/>
      <c r="M16" s="555"/>
    </row>
    <row r="17" spans="2:13">
      <c r="B17" s="554" t="s">
        <v>240</v>
      </c>
      <c r="C17" s="946" t="s">
        <v>235</v>
      </c>
      <c r="D17" s="637" t="s">
        <v>240</v>
      </c>
      <c r="E17" s="1159" t="s">
        <v>226</v>
      </c>
      <c r="F17" s="1160"/>
      <c r="G17" s="710"/>
      <c r="H17" s="710"/>
      <c r="I17" s="710"/>
      <c r="J17" s="599"/>
      <c r="K17" s="555"/>
      <c r="L17" s="555"/>
      <c r="M17" s="555"/>
    </row>
    <row r="18" spans="2:13">
      <c r="B18" s="556" t="s">
        <v>169</v>
      </c>
      <c r="C18" s="624" t="s">
        <v>236</v>
      </c>
      <c r="D18" s="615" t="s">
        <v>171</v>
      </c>
      <c r="E18" s="1157" t="s">
        <v>248</v>
      </c>
      <c r="F18" s="1158"/>
      <c r="G18" s="710"/>
      <c r="H18" s="710"/>
      <c r="I18" s="710"/>
      <c r="J18" s="599"/>
      <c r="K18" s="555"/>
      <c r="L18" s="555"/>
      <c r="M18" s="555"/>
    </row>
    <row r="19" spans="2:13">
      <c r="B19" s="556" t="s">
        <v>170</v>
      </c>
      <c r="C19" s="624" t="s">
        <v>237</v>
      </c>
      <c r="D19" s="615" t="s">
        <v>241</v>
      </c>
      <c r="E19" s="1157" t="s">
        <v>249</v>
      </c>
      <c r="F19" s="1158"/>
      <c r="G19" s="710"/>
      <c r="H19" s="710"/>
      <c r="I19" s="710"/>
      <c r="J19" s="597"/>
      <c r="K19" s="638"/>
      <c r="L19" s="596"/>
      <c r="M19" s="638"/>
    </row>
    <row r="20" spans="2:13">
      <c r="B20" s="556" t="s">
        <v>241</v>
      </c>
      <c r="C20" s="624" t="s">
        <v>230</v>
      </c>
      <c r="D20" s="615" t="s">
        <v>270</v>
      </c>
      <c r="E20" s="1157" t="s">
        <v>228</v>
      </c>
      <c r="F20" s="1158"/>
      <c r="G20" s="585"/>
      <c r="I20" s="585"/>
      <c r="J20" s="585"/>
      <c r="K20" s="585"/>
      <c r="L20" s="585"/>
      <c r="M20" s="585"/>
    </row>
    <row r="21" spans="2:13">
      <c r="B21" s="556" t="s">
        <v>180</v>
      </c>
      <c r="C21" s="624" t="s">
        <v>238</v>
      </c>
      <c r="D21" s="615" t="s">
        <v>242</v>
      </c>
      <c r="E21" s="1157" t="s">
        <v>250</v>
      </c>
      <c r="F21" s="1158"/>
      <c r="G21" s="585"/>
      <c r="I21" s="585"/>
      <c r="J21" s="585"/>
      <c r="K21" s="585"/>
      <c r="L21" s="585"/>
      <c r="M21" s="585"/>
    </row>
    <row r="22" spans="2:13">
      <c r="B22" s="556" t="s">
        <v>242</v>
      </c>
      <c r="C22" s="624" t="s">
        <v>239</v>
      </c>
      <c r="D22" s="615" t="s">
        <v>188</v>
      </c>
      <c r="E22" s="1157" t="s">
        <v>251</v>
      </c>
      <c r="F22" s="1158"/>
      <c r="G22" s="585"/>
      <c r="I22" s="585"/>
      <c r="J22" s="585"/>
      <c r="K22" s="585"/>
      <c r="L22" s="585"/>
      <c r="M22" s="585"/>
    </row>
    <row r="23" spans="2:13">
      <c r="B23" s="556" t="s">
        <v>243</v>
      </c>
      <c r="C23" s="948"/>
      <c r="D23" s="555" t="s">
        <v>244</v>
      </c>
      <c r="E23" s="1036" t="s">
        <v>229</v>
      </c>
      <c r="F23" s="1034"/>
      <c r="G23" s="585"/>
      <c r="I23" s="585"/>
      <c r="J23" s="585"/>
      <c r="K23" s="585"/>
      <c r="L23" s="585"/>
      <c r="M23" s="585"/>
    </row>
    <row r="24" spans="2:13">
      <c r="B24" s="556" t="s">
        <v>182</v>
      </c>
      <c r="C24" s="624"/>
      <c r="D24" s="555" t="s">
        <v>271</v>
      </c>
      <c r="E24" s="1036" t="s">
        <v>252</v>
      </c>
      <c r="F24" s="1034"/>
      <c r="G24" s="585"/>
      <c r="I24" s="585"/>
      <c r="J24" s="585"/>
      <c r="K24" s="585"/>
      <c r="L24" s="585"/>
      <c r="M24" s="585"/>
    </row>
    <row r="25" spans="2:13">
      <c r="B25" s="556" t="s">
        <v>184</v>
      </c>
      <c r="C25" s="624"/>
      <c r="D25" s="555" t="s">
        <v>201</v>
      </c>
      <c r="E25" s="1036" t="s">
        <v>253</v>
      </c>
      <c r="F25" s="1034"/>
      <c r="G25" s="585"/>
      <c r="I25" s="585"/>
      <c r="J25" s="585"/>
      <c r="K25" s="585"/>
      <c r="L25" s="585"/>
      <c r="M25" s="585"/>
    </row>
    <row r="26" spans="2:13">
      <c r="B26" s="556" t="s">
        <v>185</v>
      </c>
      <c r="C26" s="624"/>
      <c r="D26" s="555" t="s">
        <v>246</v>
      </c>
      <c r="E26" s="1036" t="s">
        <v>254</v>
      </c>
      <c r="F26" s="1034"/>
      <c r="G26" s="598"/>
      <c r="H26" s="598"/>
      <c r="I26" s="598"/>
      <c r="J26" s="598"/>
      <c r="K26" s="598"/>
      <c r="L26" s="598"/>
      <c r="M26" s="598"/>
    </row>
    <row r="27" spans="2:13">
      <c r="B27" s="556" t="s">
        <v>187</v>
      </c>
      <c r="C27" s="624"/>
      <c r="D27" s="615" t="s">
        <v>325</v>
      </c>
      <c r="E27" s="1036" t="s">
        <v>313</v>
      </c>
      <c r="F27" s="1034"/>
      <c r="G27" s="585"/>
      <c r="H27" s="585"/>
      <c r="I27" s="585"/>
      <c r="J27" s="585"/>
      <c r="K27" s="585"/>
      <c r="L27" s="585"/>
      <c r="M27" s="585"/>
    </row>
    <row r="28" spans="2:13">
      <c r="B28" s="556" t="s">
        <v>188</v>
      </c>
      <c r="C28" s="624"/>
      <c r="D28" s="558" t="s">
        <v>205</v>
      </c>
      <c r="E28" s="1036" t="s">
        <v>255</v>
      </c>
      <c r="F28" s="1034"/>
      <c r="G28" s="585"/>
      <c r="H28" s="585"/>
      <c r="I28" s="585"/>
      <c r="J28" s="585"/>
      <c r="K28" s="585"/>
      <c r="L28" s="585"/>
      <c r="M28" s="585"/>
    </row>
    <row r="29" spans="2:13">
      <c r="B29" s="556" t="s">
        <v>245</v>
      </c>
      <c r="C29" s="555"/>
      <c r="D29" s="552"/>
      <c r="E29" s="1157" t="s">
        <v>256</v>
      </c>
      <c r="F29" s="1158"/>
    </row>
    <row r="30" spans="2:13">
      <c r="B30" s="556" t="s">
        <v>195</v>
      </c>
      <c r="C30" s="555"/>
      <c r="E30" s="1157" t="s">
        <v>257</v>
      </c>
      <c r="F30" s="1158"/>
    </row>
    <row r="31" spans="2:13">
      <c r="B31" s="556" t="s">
        <v>201</v>
      </c>
      <c r="C31" s="555"/>
      <c r="E31" s="1036" t="s">
        <v>258</v>
      </c>
      <c r="F31" s="1034"/>
    </row>
    <row r="32" spans="2:13">
      <c r="B32" s="556" t="s">
        <v>331</v>
      </c>
      <c r="C32" s="555"/>
      <c r="E32" s="1036" t="s">
        <v>259</v>
      </c>
      <c r="F32" s="1034"/>
    </row>
    <row r="33" spans="2:6">
      <c r="B33" s="556" t="s">
        <v>205</v>
      </c>
      <c r="C33" s="555"/>
      <c r="E33" s="1036" t="s">
        <v>260</v>
      </c>
      <c r="F33" s="1034"/>
    </row>
    <row r="34" spans="2:6">
      <c r="B34" s="932" t="s">
        <v>191</v>
      </c>
      <c r="C34" s="555"/>
      <c r="E34" s="1036" t="s">
        <v>261</v>
      </c>
      <c r="F34" s="1034"/>
    </row>
    <row r="35" spans="2:6">
      <c r="C35" s="555"/>
      <c r="E35" s="1036" t="s">
        <v>262</v>
      </c>
      <c r="F35" s="1034"/>
    </row>
    <row r="36" spans="2:6">
      <c r="C36" s="555"/>
      <c r="E36" s="1036" t="s">
        <v>263</v>
      </c>
      <c r="F36" s="1034"/>
    </row>
    <row r="37" spans="2:6">
      <c r="B37" s="10" t="s">
        <v>11</v>
      </c>
      <c r="C37" s="555"/>
      <c r="E37" s="1036" t="s">
        <v>264</v>
      </c>
      <c r="F37" s="1034"/>
    </row>
    <row r="38" spans="2:6">
      <c r="E38" s="1157" t="s">
        <v>445</v>
      </c>
      <c r="F38" s="1158"/>
    </row>
    <row r="39" spans="2:6">
      <c r="B39" s="945"/>
      <c r="E39" s="1037" t="s">
        <v>446</v>
      </c>
      <c r="F39" s="1034"/>
    </row>
    <row r="40" spans="2:6">
      <c r="B40" s="950"/>
      <c r="E40" s="1155" t="s">
        <v>447</v>
      </c>
      <c r="F40" s="1156"/>
    </row>
    <row r="41" spans="2:6">
      <c r="B41" s="950"/>
      <c r="E41" s="1037" t="s">
        <v>266</v>
      </c>
      <c r="F41" s="1034"/>
    </row>
    <row r="42" spans="2:6">
      <c r="B42" s="950"/>
      <c r="C42" s="950"/>
      <c r="E42" s="1037" t="s">
        <v>448</v>
      </c>
      <c r="F42" s="1034"/>
    </row>
    <row r="43" spans="2:6">
      <c r="B43" s="950"/>
      <c r="C43" s="950"/>
      <c r="E43" s="1155" t="s">
        <v>265</v>
      </c>
      <c r="F43" s="1156"/>
    </row>
    <row r="44" spans="2:6">
      <c r="B44" s="950"/>
      <c r="C44" s="950"/>
      <c r="E44" s="1037" t="s">
        <v>449</v>
      </c>
      <c r="F44" s="1034"/>
    </row>
    <row r="45" spans="2:6">
      <c r="B45" s="950"/>
      <c r="C45" s="950"/>
      <c r="E45" s="1037" t="s">
        <v>269</v>
      </c>
      <c r="F45" s="1034"/>
    </row>
    <row r="46" spans="2:6">
      <c r="B46" s="950"/>
      <c r="C46" s="950"/>
      <c r="D46" s="950"/>
      <c r="E46" s="1155" t="s">
        <v>267</v>
      </c>
      <c r="F46" s="1156"/>
    </row>
    <row r="47" spans="2:6">
      <c r="B47" s="950"/>
      <c r="C47" s="950"/>
      <c r="D47" s="950"/>
      <c r="E47" s="1155" t="s">
        <v>268</v>
      </c>
      <c r="F47" s="1156"/>
    </row>
    <row r="48" spans="2:6">
      <c r="B48" s="950"/>
      <c r="C48" s="950"/>
      <c r="D48" s="950"/>
      <c r="E48" s="1155" t="s">
        <v>306</v>
      </c>
      <c r="F48" s="1156"/>
    </row>
    <row r="49" spans="2:17">
      <c r="B49" s="950"/>
      <c r="C49" s="950"/>
      <c r="D49" s="950"/>
      <c r="E49" s="1038" t="s">
        <v>233</v>
      </c>
      <c r="F49" s="1035"/>
    </row>
    <row r="50" spans="2:17">
      <c r="B50" s="950"/>
      <c r="C50" s="950"/>
      <c r="D50" s="950"/>
      <c r="E50" s="950"/>
      <c r="N50" s="950"/>
      <c r="O50" s="950"/>
      <c r="P50" s="950"/>
      <c r="Q50" s="950"/>
    </row>
    <row r="51" spans="2:17">
      <c r="B51" s="950"/>
      <c r="C51" s="950"/>
      <c r="D51" s="950"/>
      <c r="E51" s="950"/>
      <c r="N51" s="950"/>
      <c r="O51" s="950"/>
      <c r="P51" s="950"/>
      <c r="Q51" s="950"/>
    </row>
    <row r="52" spans="2:17">
      <c r="N52" s="950"/>
      <c r="O52" s="950"/>
      <c r="P52" s="950"/>
      <c r="Q52" s="950"/>
    </row>
    <row r="53" spans="2:17">
      <c r="N53" s="950"/>
      <c r="O53" s="950"/>
      <c r="Q53" s="950"/>
    </row>
    <row r="54" spans="2:17">
      <c r="N54" s="950"/>
      <c r="O54" s="950"/>
      <c r="Q54" s="950"/>
    </row>
    <row r="55" spans="2:17">
      <c r="N55" s="950"/>
      <c r="O55" s="950"/>
      <c r="Q55" s="950"/>
    </row>
    <row r="56" spans="2:17">
      <c r="N56" s="950"/>
      <c r="O56" s="266"/>
      <c r="Q56" s="950"/>
    </row>
    <row r="57" spans="2:17">
      <c r="N57" s="950"/>
      <c r="O57" s="266"/>
      <c r="Q57" s="950"/>
    </row>
    <row r="58" spans="2:17">
      <c r="N58" s="950"/>
      <c r="O58" s="266"/>
      <c r="Q58" s="950"/>
    </row>
    <row r="59" spans="2:17">
      <c r="N59" s="950"/>
      <c r="O59" s="266"/>
      <c r="Q59" s="950"/>
    </row>
    <row r="60" spans="2:17">
      <c r="N60" s="950"/>
      <c r="O60" s="266"/>
      <c r="Q60" s="950"/>
    </row>
    <row r="61" spans="2:17">
      <c r="N61" s="950"/>
      <c r="O61" s="266"/>
      <c r="Q61" s="950"/>
    </row>
    <row r="62" spans="2:17">
      <c r="N62" s="950"/>
      <c r="O62" s="266"/>
      <c r="Q62" s="950"/>
    </row>
    <row r="63" spans="2:17">
      <c r="O63" s="266"/>
      <c r="Q63" s="950"/>
    </row>
    <row r="64" spans="2:17">
      <c r="O64" s="266"/>
      <c r="Q64" s="950"/>
    </row>
    <row r="65" spans="15:17">
      <c r="O65" s="266"/>
      <c r="Q65" s="950"/>
    </row>
    <row r="66" spans="15:17">
      <c r="Q66" s="950"/>
    </row>
    <row r="67" spans="15:17">
      <c r="Q67" s="950"/>
    </row>
    <row r="68" spans="15:17">
      <c r="Q68" s="950"/>
    </row>
    <row r="69" spans="15:17">
      <c r="Q69" s="950"/>
    </row>
    <row r="70" spans="15:17">
      <c r="Q70" s="950"/>
    </row>
    <row r="71" spans="15:17">
      <c r="Q71" s="950"/>
    </row>
    <row r="72" spans="15:17">
      <c r="Q72" s="950"/>
    </row>
  </sheetData>
  <mergeCells count="23">
    <mergeCell ref="E43:F43"/>
    <mergeCell ref="E46:F46"/>
    <mergeCell ref="E47:F47"/>
    <mergeCell ref="E48:F48"/>
    <mergeCell ref="E16:F16"/>
    <mergeCell ref="E22:F22"/>
    <mergeCell ref="E29:F29"/>
    <mergeCell ref="E30:F30"/>
    <mergeCell ref="E38:F38"/>
    <mergeCell ref="E40:F40"/>
    <mergeCell ref="E17:F17"/>
    <mergeCell ref="E18:F18"/>
    <mergeCell ref="E19:F19"/>
    <mergeCell ref="E20:F20"/>
    <mergeCell ref="E21:F21"/>
    <mergeCell ref="B15:C15"/>
    <mergeCell ref="B4:B5"/>
    <mergeCell ref="D4:D5"/>
    <mergeCell ref="E4:H4"/>
    <mergeCell ref="I4:L4"/>
    <mergeCell ref="B6:B8"/>
    <mergeCell ref="D15:F15"/>
    <mergeCell ref="B14:F14"/>
  </mergeCells>
  <pageMargins left="0.17" right="0.17" top="0.24" bottom="0.74803149606299213" header="0.17" footer="0.31496062992125984"/>
  <pageSetup scale="83" orientation="landscape" verticalDpi="0" r:id="rId1"/>
  <headerFooter>
    <oddFooter>&amp;C&amp;G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Y24"/>
  <sheetViews>
    <sheetView workbookViewId="0"/>
  </sheetViews>
  <sheetFormatPr baseColWidth="10" defaultColWidth="11.5703125" defaultRowHeight="12.75"/>
  <cols>
    <col min="1" max="1" width="1.5703125" style="3" customWidth="1"/>
    <col min="2" max="2" width="19.42578125" style="3" customWidth="1"/>
    <col min="3" max="3" width="16.28515625" style="3" customWidth="1"/>
    <col min="4" max="4" width="10.85546875" style="3" customWidth="1"/>
    <col min="5" max="5" width="14" style="3" bestFit="1" customWidth="1"/>
    <col min="6" max="6" width="10" style="3" customWidth="1"/>
    <col min="7" max="7" width="9.42578125" style="3" customWidth="1"/>
    <col min="8" max="8" width="8.28515625" style="3" bestFit="1" customWidth="1"/>
    <col min="9" max="9" width="21.85546875" style="3" customWidth="1"/>
    <col min="10" max="10" width="10.42578125" style="3" customWidth="1"/>
    <col min="11" max="11" width="9.42578125" style="3" customWidth="1"/>
    <col min="12" max="12" width="8.42578125" style="3" customWidth="1"/>
    <col min="13" max="14" width="2.5703125" style="3" customWidth="1"/>
    <col min="15" max="15" width="16.85546875" style="3" customWidth="1"/>
    <col min="16" max="16" width="14.5703125" style="3" customWidth="1"/>
    <col min="17" max="17" width="16.5703125" style="3" customWidth="1"/>
    <col min="18" max="18" width="18.85546875" style="3" customWidth="1"/>
    <col min="19" max="19" width="13.7109375" style="3" customWidth="1"/>
    <col min="20" max="20" width="11.5703125" style="3"/>
    <col min="21" max="21" width="11.5703125" style="3" customWidth="1"/>
    <col min="22" max="22" width="22.7109375" style="3" customWidth="1"/>
    <col min="23" max="23" width="16.85546875" style="3" customWidth="1"/>
    <col min="24" max="24" width="14.7109375" style="3" customWidth="1"/>
    <col min="25" max="25" width="21" style="3" customWidth="1"/>
    <col min="26" max="16384" width="11.5703125" style="3"/>
  </cols>
  <sheetData>
    <row r="1" spans="1:25" ht="13.5" thickBot="1">
      <c r="A1" s="1098"/>
      <c r="B1" s="1098"/>
      <c r="C1" s="1098"/>
      <c r="D1" s="1098"/>
      <c r="E1" s="1098"/>
      <c r="F1" s="1098"/>
      <c r="G1" s="1098"/>
      <c r="H1" s="1098"/>
      <c r="I1" s="1098"/>
      <c r="J1" s="1098"/>
      <c r="K1" s="1098"/>
      <c r="L1" s="1098"/>
      <c r="M1" s="1098"/>
      <c r="N1" s="1099" t="s">
        <v>491</v>
      </c>
    </row>
    <row r="2" spans="1:25" ht="22.5" customHeight="1">
      <c r="A2" s="614"/>
      <c r="B2" s="9" t="s">
        <v>438</v>
      </c>
      <c r="C2" s="614"/>
      <c r="D2" s="614"/>
      <c r="E2" s="614"/>
      <c r="M2" s="584"/>
      <c r="N2" s="584"/>
      <c r="W2" s="648"/>
      <c r="Y2" s="584"/>
    </row>
    <row r="3" spans="1:25" ht="15.75" thickBot="1">
      <c r="M3" s="584"/>
      <c r="N3" s="584"/>
      <c r="W3" s="648"/>
      <c r="Y3" s="584"/>
    </row>
    <row r="4" spans="1:25" s="648" customFormat="1" ht="15" customHeight="1">
      <c r="B4" s="1137" t="s">
        <v>320</v>
      </c>
      <c r="C4" s="601" t="s">
        <v>336</v>
      </c>
      <c r="D4" s="1137" t="s">
        <v>218</v>
      </c>
      <c r="E4" s="1152" t="s">
        <v>219</v>
      </c>
      <c r="F4" s="1153"/>
      <c r="G4" s="1153"/>
      <c r="H4" s="1154"/>
      <c r="I4" s="1126" t="s">
        <v>220</v>
      </c>
      <c r="J4" s="1127"/>
      <c r="K4" s="1127"/>
      <c r="L4" s="1128"/>
      <c r="X4" s="3"/>
      <c r="Y4" s="584"/>
    </row>
    <row r="5" spans="1:25" ht="24.75" thickBot="1">
      <c r="B5" s="1138"/>
      <c r="C5" s="603" t="s">
        <v>337</v>
      </c>
      <c r="D5" s="1139"/>
      <c r="E5" s="604" t="s">
        <v>2</v>
      </c>
      <c r="F5" s="605" t="s">
        <v>221</v>
      </c>
      <c r="G5" s="605" t="s">
        <v>222</v>
      </c>
      <c r="H5" s="606" t="s">
        <v>217</v>
      </c>
      <c r="I5" s="604" t="s">
        <v>2</v>
      </c>
      <c r="J5" s="605" t="s">
        <v>221</v>
      </c>
      <c r="K5" s="605" t="s">
        <v>222</v>
      </c>
      <c r="L5" s="606" t="s">
        <v>217</v>
      </c>
      <c r="M5" s="584"/>
      <c r="N5" s="584"/>
      <c r="W5" s="648"/>
      <c r="Y5" s="584"/>
    </row>
    <row r="6" spans="1:25" ht="15.75" thickBot="1">
      <c r="B6" s="1135">
        <v>3938809</v>
      </c>
      <c r="C6" s="607" t="s">
        <v>338</v>
      </c>
      <c r="D6" s="607">
        <v>11</v>
      </c>
      <c r="E6" s="627">
        <v>407</v>
      </c>
      <c r="F6" s="612">
        <v>61</v>
      </c>
      <c r="G6" s="612">
        <v>263</v>
      </c>
      <c r="H6" s="613">
        <v>83</v>
      </c>
      <c r="I6" s="609">
        <v>106174</v>
      </c>
      <c r="J6" s="610">
        <v>8247</v>
      </c>
      <c r="K6" s="610">
        <v>93536</v>
      </c>
      <c r="L6" s="611">
        <v>4391</v>
      </c>
      <c r="M6" s="584"/>
      <c r="N6" s="584"/>
      <c r="W6" s="648"/>
      <c r="Y6" s="584"/>
    </row>
    <row r="7" spans="1:25" ht="15">
      <c r="B7" s="1135"/>
      <c r="C7" s="586" t="s">
        <v>223</v>
      </c>
      <c r="D7" s="587">
        <v>5</v>
      </c>
      <c r="E7" s="619">
        <v>325</v>
      </c>
      <c r="F7" s="617">
        <v>59</v>
      </c>
      <c r="G7" s="617">
        <v>189</v>
      </c>
      <c r="H7" s="618">
        <v>77</v>
      </c>
      <c r="I7" s="590">
        <v>94169</v>
      </c>
      <c r="J7" s="630">
        <v>8218</v>
      </c>
      <c r="K7" s="630">
        <v>81769</v>
      </c>
      <c r="L7" s="631">
        <v>4182</v>
      </c>
      <c r="M7" s="584"/>
      <c r="N7" s="584"/>
      <c r="W7" s="648"/>
      <c r="Y7" s="584"/>
    </row>
    <row r="8" spans="1:25" ht="13.5" thickBot="1">
      <c r="B8" s="1136"/>
      <c r="C8" s="632" t="s">
        <v>163</v>
      </c>
      <c r="D8" s="591">
        <v>6</v>
      </c>
      <c r="E8" s="649">
        <v>82</v>
      </c>
      <c r="F8" s="650">
        <v>2</v>
      </c>
      <c r="G8" s="650">
        <v>74</v>
      </c>
      <c r="H8" s="651">
        <v>6</v>
      </c>
      <c r="I8" s="652">
        <v>12005</v>
      </c>
      <c r="J8" s="634">
        <v>29</v>
      </c>
      <c r="K8" s="634">
        <v>11767</v>
      </c>
      <c r="L8" s="635">
        <v>209</v>
      </c>
      <c r="M8" s="584"/>
      <c r="N8" s="584"/>
    </row>
    <row r="9" spans="1:25">
      <c r="A9" s="599"/>
      <c r="B9" s="599"/>
      <c r="C9" s="599"/>
      <c r="D9" s="599"/>
      <c r="E9" s="599"/>
      <c r="F9" s="599"/>
      <c r="G9" s="599"/>
      <c r="H9" s="599"/>
      <c r="I9" s="598"/>
      <c r="J9" s="598"/>
      <c r="K9" s="598"/>
      <c r="L9" s="598"/>
      <c r="M9" s="584"/>
      <c r="N9" s="584"/>
      <c r="W9" s="555"/>
      <c r="X9" s="555"/>
    </row>
    <row r="10" spans="1:25">
      <c r="B10" s="10" t="s">
        <v>11</v>
      </c>
    </row>
    <row r="11" spans="1:25">
      <c r="B11" s="10"/>
    </row>
    <row r="12" spans="1:25">
      <c r="B12" s="10"/>
    </row>
    <row r="14" spans="1:25" ht="15">
      <c r="B14" s="9" t="s">
        <v>439</v>
      </c>
    </row>
    <row r="16" spans="1:25" ht="23.25" customHeight="1">
      <c r="B16" s="1162" t="s">
        <v>339</v>
      </c>
      <c r="C16" s="1163"/>
      <c r="D16" s="1163"/>
      <c r="E16" s="1163"/>
      <c r="F16" s="1163"/>
      <c r="G16" s="1163"/>
      <c r="H16" s="1163"/>
      <c r="I16" s="1164"/>
    </row>
    <row r="17" spans="2:16">
      <c r="B17" s="1165"/>
      <c r="C17" s="1166"/>
      <c r="D17" s="1166"/>
      <c r="E17" s="1166"/>
      <c r="F17" s="1166"/>
      <c r="G17" s="1166"/>
      <c r="H17" s="1166"/>
      <c r="I17" s="1167"/>
    </row>
    <row r="18" spans="2:16">
      <c r="B18" s="1161" t="s">
        <v>294</v>
      </c>
      <c r="C18" s="1161"/>
      <c r="D18" s="1161" t="s">
        <v>295</v>
      </c>
      <c r="E18" s="1161"/>
      <c r="F18" s="1161" t="s">
        <v>296</v>
      </c>
      <c r="G18" s="1161"/>
      <c r="H18" s="1161" t="s">
        <v>297</v>
      </c>
      <c r="I18" s="1161"/>
    </row>
    <row r="19" spans="2:16">
      <c r="B19" s="602" t="s">
        <v>280</v>
      </c>
      <c r="C19" s="602" t="s">
        <v>7</v>
      </c>
      <c r="D19" s="602" t="s">
        <v>280</v>
      </c>
      <c r="E19" s="602" t="s">
        <v>7</v>
      </c>
      <c r="F19" s="602" t="s">
        <v>280</v>
      </c>
      <c r="G19" s="602" t="s">
        <v>7</v>
      </c>
      <c r="H19" s="602" t="s">
        <v>280</v>
      </c>
      <c r="I19" s="949" t="s">
        <v>7</v>
      </c>
    </row>
    <row r="20" spans="2:16">
      <c r="B20" s="653" t="s">
        <v>174</v>
      </c>
      <c r="C20" s="653" t="s">
        <v>313</v>
      </c>
      <c r="D20" s="653" t="s">
        <v>192</v>
      </c>
      <c r="E20" s="929" t="s">
        <v>298</v>
      </c>
      <c r="F20" s="653" t="s">
        <v>179</v>
      </c>
      <c r="G20" s="653"/>
      <c r="H20" s="660" t="s">
        <v>190</v>
      </c>
      <c r="I20" s="929" t="s">
        <v>291</v>
      </c>
    </row>
    <row r="21" spans="2:16">
      <c r="B21" s="654" t="s">
        <v>192</v>
      </c>
      <c r="C21" s="623"/>
      <c r="D21" s="655"/>
      <c r="E21" s="930" t="s">
        <v>233</v>
      </c>
      <c r="F21" s="654" t="s">
        <v>192</v>
      </c>
      <c r="G21" s="654"/>
      <c r="H21" s="657" t="s">
        <v>192</v>
      </c>
      <c r="I21" s="930" t="s">
        <v>299</v>
      </c>
    </row>
    <row r="22" spans="2:16">
      <c r="B22" s="656" t="s">
        <v>325</v>
      </c>
      <c r="C22" s="657"/>
      <c r="D22" s="658"/>
      <c r="E22" s="639"/>
      <c r="F22" s="639"/>
      <c r="G22" s="659"/>
      <c r="H22" s="639"/>
      <c r="I22" s="932" t="s">
        <v>440</v>
      </c>
    </row>
    <row r="23" spans="2:16" ht="15">
      <c r="B23" s="600"/>
      <c r="P23" s="915"/>
    </row>
    <row r="24" spans="2:16">
      <c r="B24" s="10" t="s">
        <v>11</v>
      </c>
    </row>
  </sheetData>
  <mergeCells count="10">
    <mergeCell ref="B18:C18"/>
    <mergeCell ref="D18:E18"/>
    <mergeCell ref="F18:G18"/>
    <mergeCell ref="H18:I18"/>
    <mergeCell ref="B4:B5"/>
    <mergeCell ref="D4:D5"/>
    <mergeCell ref="E4:H4"/>
    <mergeCell ref="I4:L4"/>
    <mergeCell ref="B6:B8"/>
    <mergeCell ref="B16:I17"/>
  </mergeCells>
  <pageMargins left="0.17" right="0.17" top="0.34" bottom="0.74803149606299213" header="0.31496062992125984" footer="0.31496062992125984"/>
  <pageSetup orientation="landscape" verticalDpi="0" r:id="rId1"/>
  <headerFooter>
    <oddFooter>&amp;C&amp;G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N21"/>
  <sheetViews>
    <sheetView workbookViewId="0"/>
  </sheetViews>
  <sheetFormatPr baseColWidth="10" defaultColWidth="11.5703125" defaultRowHeight="12.75"/>
  <cols>
    <col min="1" max="1" width="2.5703125" style="1040" customWidth="1"/>
    <col min="2" max="2" width="18.42578125" style="1040" customWidth="1"/>
    <col min="3" max="3" width="20.42578125" style="1040" customWidth="1"/>
    <col min="4" max="4" width="10.85546875" style="1040" customWidth="1"/>
    <col min="5" max="5" width="19.7109375" style="1040" customWidth="1"/>
    <col min="6" max="6" width="10" style="1040" customWidth="1"/>
    <col min="7" max="7" width="8.7109375" style="1040" customWidth="1"/>
    <col min="8" max="8" width="9.85546875" style="1040" customWidth="1"/>
    <col min="9" max="9" width="13.42578125" style="1040" customWidth="1"/>
    <col min="10" max="10" width="10.7109375" style="1040" bestFit="1" customWidth="1"/>
    <col min="11" max="11" width="14.42578125" style="1040" customWidth="1"/>
    <col min="12" max="12" width="9.140625" style="1040" customWidth="1"/>
    <col min="13" max="14" width="2.5703125" style="1040" customWidth="1"/>
    <col min="15" max="15" width="17.5703125" style="1040" customWidth="1"/>
    <col min="16" max="16" width="11.42578125" style="1040" customWidth="1"/>
    <col min="17" max="17" width="9.5703125" style="1040" customWidth="1"/>
    <col min="18" max="18" width="25.5703125" style="1040" bestFit="1" customWidth="1"/>
    <col min="19" max="19" width="9.42578125" style="1040" customWidth="1"/>
    <col min="20" max="20" width="14.140625" style="1040" bestFit="1" customWidth="1"/>
    <col min="21" max="21" width="15.7109375" style="1040" customWidth="1"/>
    <col min="22" max="22" width="25.5703125" style="1040" customWidth="1"/>
    <col min="23" max="23" width="18.28515625" style="1040" customWidth="1"/>
    <col min="24" max="24" width="21.42578125" style="1040" customWidth="1"/>
    <col min="25" max="25" width="21" style="1040" customWidth="1"/>
    <col min="26" max="16384" width="11.5703125" style="1040"/>
  </cols>
  <sheetData>
    <row r="1" spans="1:14" s="3" customFormat="1" ht="13.5" thickBot="1">
      <c r="A1" s="1098"/>
      <c r="B1" s="1098"/>
      <c r="C1" s="1098"/>
      <c r="D1" s="1098"/>
      <c r="E1" s="1098"/>
      <c r="F1" s="1098"/>
      <c r="G1" s="1098"/>
      <c r="H1" s="1098"/>
      <c r="I1" s="1098"/>
      <c r="J1" s="1098"/>
      <c r="K1" s="1098"/>
      <c r="L1" s="1098"/>
      <c r="M1" s="1098"/>
      <c r="N1" s="1099" t="s">
        <v>491</v>
      </c>
    </row>
    <row r="2" spans="1:14" ht="23.25" customHeight="1">
      <c r="B2" s="1100" t="s">
        <v>441</v>
      </c>
      <c r="C2" s="1042"/>
      <c r="D2" s="1042"/>
      <c r="E2" s="1041"/>
      <c r="F2" s="1050"/>
      <c r="G2" s="1050"/>
      <c r="H2" s="1050"/>
      <c r="I2" s="1050"/>
      <c r="J2" s="1050"/>
      <c r="K2" s="1050"/>
      <c r="L2" s="1050"/>
    </row>
    <row r="3" spans="1:14" ht="13.5" thickBot="1">
      <c r="H3" s="1041"/>
      <c r="I3" s="1041"/>
      <c r="J3" s="1041"/>
      <c r="K3" s="1041"/>
      <c r="L3" s="1041"/>
    </row>
    <row r="4" spans="1:14" ht="15" customHeight="1">
      <c r="B4" s="1137" t="s">
        <v>320</v>
      </c>
      <c r="C4" s="1028" t="s">
        <v>124</v>
      </c>
      <c r="D4" s="1137" t="s">
        <v>218</v>
      </c>
      <c r="E4" s="1171" t="s">
        <v>219</v>
      </c>
      <c r="F4" s="1172"/>
      <c r="G4" s="1172"/>
      <c r="H4" s="1173"/>
      <c r="I4" s="1174" t="s">
        <v>220</v>
      </c>
      <c r="J4" s="1175"/>
      <c r="K4" s="1175"/>
      <c r="L4" s="1176"/>
    </row>
    <row r="5" spans="1:14" ht="36.75" thickBot="1">
      <c r="B5" s="1138"/>
      <c r="C5" s="1029" t="s">
        <v>340</v>
      </c>
      <c r="D5" s="1139"/>
      <c r="E5" s="642" t="s">
        <v>2</v>
      </c>
      <c r="F5" s="647" t="s">
        <v>221</v>
      </c>
      <c r="G5" s="647" t="s">
        <v>222</v>
      </c>
      <c r="H5" s="1079" t="s">
        <v>217</v>
      </c>
      <c r="I5" s="642" t="s">
        <v>2</v>
      </c>
      <c r="J5" s="647" t="s">
        <v>221</v>
      </c>
      <c r="K5" s="647" t="s">
        <v>222</v>
      </c>
      <c r="L5" s="1079" t="s">
        <v>217</v>
      </c>
    </row>
    <row r="6" spans="1:14" ht="13.5" thickBot="1">
      <c r="B6" s="1135">
        <v>4917137</v>
      </c>
      <c r="C6" s="1055" t="s">
        <v>338</v>
      </c>
      <c r="D6" s="1055">
        <v>10</v>
      </c>
      <c r="E6" s="1056">
        <v>768</v>
      </c>
      <c r="F6" s="1057">
        <v>147</v>
      </c>
      <c r="G6" s="1057">
        <v>410</v>
      </c>
      <c r="H6" s="1058">
        <v>211</v>
      </c>
      <c r="I6" s="1059">
        <v>184560</v>
      </c>
      <c r="J6" s="1060">
        <v>11492</v>
      </c>
      <c r="K6" s="1060">
        <v>165376</v>
      </c>
      <c r="L6" s="1061">
        <v>7692</v>
      </c>
    </row>
    <row r="7" spans="1:14">
      <c r="B7" s="1135"/>
      <c r="C7" s="1062" t="s">
        <v>223</v>
      </c>
      <c r="D7" s="1062">
        <v>6</v>
      </c>
      <c r="E7" s="1063">
        <v>567</v>
      </c>
      <c r="F7" s="1064">
        <v>96</v>
      </c>
      <c r="G7" s="1064">
        <v>277</v>
      </c>
      <c r="H7" s="1065">
        <v>194</v>
      </c>
      <c r="I7" s="1066">
        <v>148611</v>
      </c>
      <c r="J7" s="1067">
        <v>10020</v>
      </c>
      <c r="K7" s="1067">
        <v>131413</v>
      </c>
      <c r="L7" s="1068">
        <v>7178</v>
      </c>
    </row>
    <row r="8" spans="1:14" ht="13.5" thickBot="1">
      <c r="B8" s="1136"/>
      <c r="C8" s="1069" t="s">
        <v>163</v>
      </c>
      <c r="D8" s="1069">
        <v>4</v>
      </c>
      <c r="E8" s="1070">
        <v>201</v>
      </c>
      <c r="F8" s="1071">
        <v>51</v>
      </c>
      <c r="G8" s="1071">
        <v>133</v>
      </c>
      <c r="H8" s="1072">
        <v>17</v>
      </c>
      <c r="I8" s="1073">
        <v>35949</v>
      </c>
      <c r="J8" s="1074">
        <v>1472</v>
      </c>
      <c r="K8" s="1074">
        <v>33963</v>
      </c>
      <c r="L8" s="1075">
        <v>514</v>
      </c>
    </row>
    <row r="9" spans="1:14">
      <c r="B9" s="1076"/>
      <c r="C9" s="1076"/>
      <c r="D9" s="1076"/>
      <c r="E9" s="1076"/>
      <c r="F9" s="1076"/>
      <c r="G9" s="1076"/>
      <c r="H9" s="1076"/>
      <c r="I9" s="1077"/>
      <c r="J9" s="1078"/>
      <c r="K9" s="1078"/>
      <c r="L9" s="1078"/>
    </row>
    <row r="10" spans="1:14" ht="5.25" customHeight="1"/>
    <row r="11" spans="1:14">
      <c r="B11" s="1052" t="s">
        <v>11</v>
      </c>
    </row>
    <row r="12" spans="1:14" ht="28.5" customHeight="1"/>
    <row r="13" spans="1:14" ht="15">
      <c r="B13" s="1039" t="s">
        <v>442</v>
      </c>
    </row>
    <row r="14" spans="1:14">
      <c r="B14" s="1041"/>
      <c r="C14" s="1041"/>
      <c r="D14" s="1041"/>
      <c r="E14" s="1041"/>
      <c r="F14" s="1041"/>
      <c r="G14" s="1041"/>
      <c r="H14" s="1041"/>
      <c r="I14" s="1041"/>
      <c r="J14" s="1042"/>
      <c r="K14" s="1042"/>
    </row>
    <row r="15" spans="1:14">
      <c r="B15" s="1168" t="s">
        <v>341</v>
      </c>
      <c r="C15" s="1169"/>
      <c r="D15" s="1169"/>
      <c r="E15" s="1169"/>
      <c r="F15" s="1169"/>
      <c r="G15" s="1169"/>
      <c r="H15" s="1169"/>
      <c r="I15" s="1169"/>
      <c r="J15" s="1169"/>
      <c r="K15" s="1170"/>
    </row>
    <row r="16" spans="1:14">
      <c r="B16" s="1132" t="s">
        <v>300</v>
      </c>
      <c r="C16" s="1134"/>
      <c r="D16" s="1132" t="s">
        <v>301</v>
      </c>
      <c r="E16" s="1134"/>
      <c r="F16" s="1132" t="s">
        <v>302</v>
      </c>
      <c r="G16" s="1134"/>
      <c r="H16" s="1132" t="s">
        <v>303</v>
      </c>
      <c r="I16" s="1134"/>
      <c r="J16" s="1132" t="s">
        <v>304</v>
      </c>
      <c r="K16" s="1134"/>
    </row>
    <row r="17" spans="2:11">
      <c r="B17" s="1030" t="s">
        <v>280</v>
      </c>
      <c r="C17" s="1030" t="s">
        <v>7</v>
      </c>
      <c r="D17" s="1030" t="s">
        <v>280</v>
      </c>
      <c r="E17" s="1030" t="s">
        <v>7</v>
      </c>
      <c r="F17" s="1030" t="s">
        <v>280</v>
      </c>
      <c r="G17" s="1030" t="s">
        <v>7</v>
      </c>
      <c r="H17" s="1030" t="s">
        <v>280</v>
      </c>
      <c r="I17" s="1030" t="s">
        <v>7</v>
      </c>
      <c r="J17" s="1030" t="s">
        <v>280</v>
      </c>
      <c r="K17" s="1030" t="s">
        <v>7</v>
      </c>
    </row>
    <row r="18" spans="2:11" ht="36">
      <c r="B18" s="1043" t="s">
        <v>172</v>
      </c>
      <c r="C18" s="1043"/>
      <c r="D18" s="1043" t="s">
        <v>181</v>
      </c>
      <c r="E18" s="1044" t="s">
        <v>238</v>
      </c>
      <c r="F18" s="1045" t="s">
        <v>198</v>
      </c>
      <c r="G18" s="1053" t="s">
        <v>305</v>
      </c>
      <c r="H18" s="1053" t="s">
        <v>202</v>
      </c>
      <c r="I18" s="1054" t="s">
        <v>238</v>
      </c>
      <c r="J18" s="1043" t="s">
        <v>206</v>
      </c>
      <c r="K18" s="1053" t="s">
        <v>306</v>
      </c>
    </row>
    <row r="19" spans="2:11">
      <c r="B19" s="1047"/>
      <c r="C19" s="1048"/>
      <c r="D19" s="1047"/>
      <c r="E19" s="1047"/>
      <c r="F19" s="1047"/>
      <c r="G19" s="1047"/>
      <c r="H19" s="1047"/>
      <c r="I19" s="1047"/>
      <c r="J19" s="1049" t="s">
        <v>325</v>
      </c>
      <c r="K19" s="1049" t="s">
        <v>307</v>
      </c>
    </row>
    <row r="20" spans="2:11" ht="15">
      <c r="B20" s="1050"/>
      <c r="C20" s="1050"/>
      <c r="D20" s="1050"/>
      <c r="E20" s="1050"/>
      <c r="F20" s="1050"/>
      <c r="G20" s="1050"/>
      <c r="H20" s="1050"/>
      <c r="I20" s="1050"/>
      <c r="J20" s="1051"/>
      <c r="K20" s="1051"/>
    </row>
    <row r="21" spans="2:11">
      <c r="B21" s="1052" t="s">
        <v>11</v>
      </c>
    </row>
  </sheetData>
  <mergeCells count="11">
    <mergeCell ref="B16:C16"/>
    <mergeCell ref="D16:E16"/>
    <mergeCell ref="F16:G16"/>
    <mergeCell ref="H16:I16"/>
    <mergeCell ref="J16:K16"/>
    <mergeCell ref="B15:K15"/>
    <mergeCell ref="B4:B5"/>
    <mergeCell ref="D4:D5"/>
    <mergeCell ref="E4:H4"/>
    <mergeCell ref="I4:L4"/>
    <mergeCell ref="B6:B8"/>
  </mergeCells>
  <pageMargins left="0.17" right="0.17" top="0.56000000000000005" bottom="0.74803149606299213" header="0.31496062992125984" footer="0.31496062992125984"/>
  <pageSetup scale="93" orientation="landscape" verticalDpi="0" r:id="rId1"/>
  <headerFooter>
    <oddFooter>&amp;C&amp;G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49</vt:i4>
      </vt:variant>
      <vt:variant>
        <vt:lpstr>Rangos con nombre</vt:lpstr>
      </vt:variant>
      <vt:variant>
        <vt:i4>48</vt:i4>
      </vt:variant>
    </vt:vector>
  </HeadingPairs>
  <TitlesOfParts>
    <vt:vector size="97" baseType="lpstr">
      <vt:lpstr>0</vt:lpstr>
      <vt:lpstr>C 1.1.1- </vt:lpstr>
      <vt:lpstr>nuevos cuadros de oferta</vt:lpstr>
      <vt:lpstr>region bonaerense</vt:lpstr>
      <vt:lpstr>region centro-este</vt:lpstr>
      <vt:lpstr>región centro-oeste</vt:lpstr>
      <vt:lpstr>region metropolitana</vt:lpstr>
      <vt:lpstr>region noreste</vt:lpstr>
      <vt:lpstr>region noroeste</vt:lpstr>
      <vt:lpstr>region sur</vt:lpstr>
      <vt:lpstr>C1.1.12 y 1.1.13 </vt:lpstr>
      <vt:lpstr>C1.1.14 prov</vt:lpstr>
      <vt:lpstr>G 1.1.2 a 1.1.4</vt:lpstr>
      <vt:lpstr>C 1.1.15 G 1.1.5 </vt:lpstr>
      <vt:lpstr>C 1.1.16 G 1.1.6</vt:lpstr>
      <vt:lpstr>C 1.1.17 G 1.1.7</vt:lpstr>
      <vt:lpstr>C 1.1.18 G.1.1.8</vt:lpstr>
      <vt:lpstr>G 1.1.9 - 11</vt:lpstr>
      <vt:lpstr>C 1.1.19prov</vt:lpstr>
      <vt:lpstr>G 1.1.12</vt:lpstr>
      <vt:lpstr>C 1.1.20</vt:lpstr>
      <vt:lpstr>21C 1.1.21a</vt:lpstr>
      <vt:lpstr>G 1.1.13a</vt:lpstr>
      <vt:lpstr>22c.1.1.21b</vt:lpstr>
      <vt:lpstr>G.1.1.13b</vt:lpstr>
      <vt:lpstr>23G 1.1.13c</vt:lpstr>
      <vt:lpstr>24C 1.1.21c</vt:lpstr>
      <vt:lpstr>25c.1.1.21d</vt:lpstr>
      <vt:lpstr>G.1.1.13d</vt:lpstr>
      <vt:lpstr>26c.1.1.21e</vt:lpstr>
      <vt:lpstr>G.1.1.13e</vt:lpstr>
      <vt:lpstr>g.1.1.13f y g</vt:lpstr>
      <vt:lpstr>C 1.1.22 a 24</vt:lpstr>
      <vt:lpstr>G 1.1.14</vt:lpstr>
      <vt:lpstr>G 1.1.15 a 17 </vt:lpstr>
      <vt:lpstr>C 1.1.25</vt:lpstr>
      <vt:lpstr>G 1.1.18prov</vt:lpstr>
      <vt:lpstr>C.1.1.26</vt:lpstr>
      <vt:lpstr>G. 1.1.19</vt:lpstr>
      <vt:lpstr>C.1.1.27</vt:lpstr>
      <vt:lpstr>G 1.1.20</vt:lpstr>
      <vt:lpstr>C 1.1.28</vt:lpstr>
      <vt:lpstr>G 1.1.21</vt:lpstr>
      <vt:lpstr>c.1.1.29</vt:lpstr>
      <vt:lpstr>G.1.1.22</vt:lpstr>
      <vt:lpstr>C 1.1.30</vt:lpstr>
      <vt:lpstr>Gráfico 1.1.23</vt:lpstr>
      <vt:lpstr>C 1.1.31 y g1.1.24</vt:lpstr>
      <vt:lpstr>C1.1.32 y g1.1.25</vt:lpstr>
      <vt:lpstr>'21C 1.1.21a'!Área_de_impresión</vt:lpstr>
      <vt:lpstr>'22c.1.1.21b'!Área_de_impresión</vt:lpstr>
      <vt:lpstr>'23G 1.1.13c'!Área_de_impresión</vt:lpstr>
      <vt:lpstr>'24C 1.1.21c'!Área_de_impresión</vt:lpstr>
      <vt:lpstr>'25c.1.1.21d'!Área_de_impresión</vt:lpstr>
      <vt:lpstr>'26c.1.1.21e'!Área_de_impresión</vt:lpstr>
      <vt:lpstr>'C 1.1.1- '!Área_de_impresión</vt:lpstr>
      <vt:lpstr>'C 1.1.15 G 1.1.5 '!Área_de_impresión</vt:lpstr>
      <vt:lpstr>'C 1.1.16 G 1.1.6'!Área_de_impresión</vt:lpstr>
      <vt:lpstr>'C 1.1.17 G 1.1.7'!Área_de_impresión</vt:lpstr>
      <vt:lpstr>'C 1.1.18 G.1.1.8'!Área_de_impresión</vt:lpstr>
      <vt:lpstr>'C 1.1.19prov'!Área_de_impresión</vt:lpstr>
      <vt:lpstr>'C 1.1.20'!Área_de_impresión</vt:lpstr>
      <vt:lpstr>'C 1.1.22 a 24'!Área_de_impresión</vt:lpstr>
      <vt:lpstr>'C 1.1.25'!Área_de_impresión</vt:lpstr>
      <vt:lpstr>'C 1.1.28'!Área_de_impresión</vt:lpstr>
      <vt:lpstr>'C 1.1.30'!Área_de_impresión</vt:lpstr>
      <vt:lpstr>'C 1.1.31 y g1.1.24'!Área_de_impresión</vt:lpstr>
      <vt:lpstr>C.1.1.26!Área_de_impresión</vt:lpstr>
      <vt:lpstr>C.1.1.27!Área_de_impresión</vt:lpstr>
      <vt:lpstr>c.1.1.29!Área_de_impresión</vt:lpstr>
      <vt:lpstr>'C1.1.12 y 1.1.13 '!Área_de_impresión</vt:lpstr>
      <vt:lpstr>'C1.1.14 prov'!Área_de_impresión</vt:lpstr>
      <vt:lpstr>'C1.1.32 y g1.1.25'!Área_de_impresión</vt:lpstr>
      <vt:lpstr>'G 1.1.12'!Área_de_impresión</vt:lpstr>
      <vt:lpstr>'G 1.1.13a'!Área_de_impresión</vt:lpstr>
      <vt:lpstr>'G 1.1.14'!Área_de_impresión</vt:lpstr>
      <vt:lpstr>'G 1.1.15 a 17 '!Área_de_impresión</vt:lpstr>
      <vt:lpstr>'G 1.1.18prov'!Área_de_impresión</vt:lpstr>
      <vt:lpstr>'G 1.1.2 a 1.1.4'!Área_de_impresión</vt:lpstr>
      <vt:lpstr>'G 1.1.20'!Área_de_impresión</vt:lpstr>
      <vt:lpstr>'G 1.1.21'!Área_de_impresión</vt:lpstr>
      <vt:lpstr>'G 1.1.9 - 11'!Área_de_impresión</vt:lpstr>
      <vt:lpstr>'G. 1.1.19'!Área_de_impresión</vt:lpstr>
      <vt:lpstr>G.1.1.13b!Área_de_impresión</vt:lpstr>
      <vt:lpstr>G.1.1.13d!Área_de_impresión</vt:lpstr>
      <vt:lpstr>G.1.1.13e!Área_de_impresión</vt:lpstr>
      <vt:lpstr>'g.1.1.13f y g'!Área_de_impresión</vt:lpstr>
      <vt:lpstr>G.1.1.22!Área_de_impresión</vt:lpstr>
      <vt:lpstr>'Gráfico 1.1.23'!Área_de_impresión</vt:lpstr>
      <vt:lpstr>'nuevos cuadros de oferta'!Área_de_impresión</vt:lpstr>
      <vt:lpstr>'region bonaerense'!Área_de_impresión</vt:lpstr>
      <vt:lpstr>'region centro-este'!Área_de_impresión</vt:lpstr>
      <vt:lpstr>'región centro-oeste'!Área_de_impresión</vt:lpstr>
      <vt:lpstr>'region metropolitana'!Área_de_impresión</vt:lpstr>
      <vt:lpstr>'region noreste'!Área_de_impresión</vt:lpstr>
      <vt:lpstr>'region noroeste'!Área_de_impresión</vt:lpstr>
      <vt:lpstr>'region sur'!Área_de_impresión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spu127lm</dc:creator>
  <cp:lastModifiedBy>Marisol Acosta</cp:lastModifiedBy>
  <cp:lastPrinted>2017-08-14T16:11:11Z</cp:lastPrinted>
  <dcterms:created xsi:type="dcterms:W3CDTF">2013-06-27T14:47:38Z</dcterms:created>
  <dcterms:modified xsi:type="dcterms:W3CDTF">2017-08-29T16:12:03Z</dcterms:modified>
</cp:coreProperties>
</file>